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1520" yWindow="-15" windowWidth="11550" windowHeight="9240" tabRatio="924"/>
  </bookViews>
  <sheets>
    <sheet name="1.SA" sheetId="38" r:id="rId1"/>
    <sheet name="1.SAe" sheetId="58" r:id="rId2"/>
  </sheets>
  <definedNames>
    <definedName name="_xlnm.Print_Area" localSheetId="0">'1.SA'!$A$1:$AH$36</definedName>
    <definedName name="Print_Area" localSheetId="0">'1.SA'!$A$1:$AH$36</definedName>
    <definedName name="Print_Area" localSheetId="1">'1.SAe'!$A$1:$S$46</definedName>
    <definedName name="Print_Titles" localSheetId="0">'1.SA'!$A:$A,'1.SA'!$3:$3</definedName>
  </definedNames>
  <calcPr calcId="125725"/>
</workbook>
</file>

<file path=xl/calcChain.xml><?xml version="1.0" encoding="utf-8"?>
<calcChain xmlns="http://schemas.openxmlformats.org/spreadsheetml/2006/main">
  <c r="Q38" i="58"/>
  <c r="O46"/>
  <c r="F46"/>
  <c r="A46"/>
  <c r="AG29" i="38" l="1"/>
  <c r="AF29"/>
  <c r="AE29"/>
  <c r="AD29"/>
  <c r="AC29"/>
  <c r="AB29"/>
  <c r="AA29"/>
  <c r="Z29"/>
  <c r="Y29"/>
  <c r="B29" i="58" l="1"/>
  <c r="B27"/>
  <c r="B25"/>
  <c r="B23"/>
  <c r="B21"/>
  <c r="B19"/>
  <c r="B17"/>
  <c r="B15"/>
  <c r="B13"/>
  <c r="B11"/>
  <c r="B9"/>
  <c r="B7"/>
  <c r="A29"/>
  <c r="A27"/>
  <c r="A25"/>
  <c r="A23"/>
  <c r="A21"/>
  <c r="A19"/>
  <c r="A17"/>
  <c r="A15"/>
  <c r="A13"/>
  <c r="A11"/>
  <c r="A9"/>
  <c r="A7"/>
  <c r="A5"/>
  <c r="B5"/>
  <c r="S36" i="38"/>
  <c r="P29" i="58" l="1"/>
  <c r="C29"/>
  <c r="P27"/>
  <c r="C27"/>
  <c r="P25"/>
  <c r="C25"/>
  <c r="P23"/>
  <c r="C23"/>
  <c r="P21"/>
  <c r="C21"/>
  <c r="P19"/>
  <c r="C19"/>
  <c r="P17"/>
  <c r="C17"/>
  <c r="P15"/>
  <c r="C15"/>
  <c r="P13"/>
  <c r="C13"/>
  <c r="P11"/>
  <c r="C11"/>
  <c r="P9"/>
  <c r="C9"/>
  <c r="P7"/>
  <c r="C7"/>
  <c r="P5"/>
  <c r="C5"/>
  <c r="R36" i="38"/>
  <c r="Q36" s="1"/>
  <c r="P36" s="1"/>
  <c r="O36" s="1"/>
  <c r="N36" s="1"/>
  <c r="M36" s="1"/>
  <c r="L36" s="1"/>
  <c r="K36" s="1"/>
  <c r="J36" s="1"/>
  <c r="I36" s="1"/>
  <c r="H36"/>
  <c r="C28"/>
  <c r="E27" s="1"/>
  <c r="F27"/>
  <c r="D27"/>
  <c r="C27"/>
  <c r="F26"/>
  <c r="E26"/>
  <c r="D26"/>
  <c r="C26"/>
  <c r="F25"/>
  <c r="D25"/>
  <c r="C25" s="1"/>
  <c r="F24"/>
  <c r="D24"/>
  <c r="C24"/>
  <c r="F23"/>
  <c r="D23"/>
  <c r="C23"/>
  <c r="F22"/>
  <c r="E22"/>
  <c r="D22"/>
  <c r="C22"/>
  <c r="F21"/>
  <c r="E21"/>
  <c r="D21"/>
  <c r="C21"/>
  <c r="F20"/>
  <c r="D20"/>
  <c r="C20"/>
  <c r="F19"/>
  <c r="D19"/>
  <c r="C19"/>
  <c r="F18"/>
  <c r="E18"/>
  <c r="D18"/>
  <c r="C18"/>
  <c r="F17"/>
  <c r="D17"/>
  <c r="C17"/>
  <c r="F16"/>
  <c r="E16"/>
  <c r="D16"/>
  <c r="C16"/>
  <c r="F15"/>
  <c r="E15"/>
  <c r="D15"/>
  <c r="C15"/>
  <c r="X14"/>
  <c r="F14"/>
  <c r="E14"/>
  <c r="D14"/>
  <c r="C14"/>
  <c r="F13"/>
  <c r="E13"/>
  <c r="D13"/>
  <c r="C13"/>
  <c r="X12"/>
  <c r="F12"/>
  <c r="D12"/>
  <c r="C12"/>
  <c r="F11"/>
  <c r="E11"/>
  <c r="D11"/>
  <c r="C11"/>
  <c r="X10"/>
  <c r="H38" i="58" s="1"/>
  <c r="F10" i="38"/>
  <c r="E10"/>
  <c r="D10"/>
  <c r="C10"/>
  <c r="F9"/>
  <c r="D9"/>
  <c r="C9"/>
  <c r="F8"/>
  <c r="E8"/>
  <c r="D8"/>
  <c r="C8"/>
  <c r="F7"/>
  <c r="E7"/>
  <c r="D7"/>
  <c r="C7"/>
  <c r="X6"/>
  <c r="H35" i="58" s="1"/>
  <c r="F6" i="38"/>
  <c r="E6"/>
  <c r="D6"/>
  <c r="C6" s="1"/>
  <c r="F5"/>
  <c r="E5"/>
  <c r="D5"/>
  <c r="C5"/>
  <c r="X4"/>
  <c r="E35" i="58" s="1"/>
  <c r="U4" i="38"/>
  <c r="C38" i="58" s="1"/>
  <c r="F4" i="38"/>
  <c r="D4"/>
  <c r="C4"/>
  <c r="F3"/>
  <c r="F2"/>
  <c r="E2"/>
  <c r="N35" i="58" l="1"/>
  <c r="C35"/>
  <c r="P32"/>
  <c r="E3" i="38"/>
  <c r="X8"/>
  <c r="E9"/>
  <c r="E12"/>
  <c r="X16"/>
  <c r="Q35" i="58" s="1"/>
  <c r="E17" i="38"/>
  <c r="U6"/>
  <c r="F35" i="58" s="1"/>
  <c r="U8" i="38"/>
  <c r="U10"/>
  <c r="U12"/>
  <c r="U14"/>
  <c r="U16"/>
  <c r="O38" i="58" s="1"/>
  <c r="N38" s="1"/>
  <c r="E20" i="38"/>
  <c r="E24"/>
  <c r="E25"/>
  <c r="K35" i="58"/>
  <c r="I35" s="1"/>
  <c r="E4" i="38"/>
  <c r="E19"/>
  <c r="E23"/>
  <c r="D3" l="1"/>
  <c r="D2"/>
  <c r="C2"/>
  <c r="C3"/>
  <c r="L38" i="58"/>
  <c r="K38" s="1"/>
  <c r="I38"/>
  <c r="O35"/>
  <c r="AE32" i="38"/>
  <c r="AG26"/>
  <c r="AF32"/>
  <c r="AA26"/>
  <c r="AC26"/>
  <c r="AG32"/>
  <c r="F38" i="58"/>
  <c r="E38" s="1"/>
  <c r="L35"/>
  <c r="Y32" i="38"/>
  <c r="AC35" l="1"/>
  <c r="AA32"/>
  <c r="AG35"/>
  <c r="AE35"/>
  <c r="AA35"/>
  <c r="Z26"/>
  <c r="AF26"/>
  <c r="AE26"/>
  <c r="AD32"/>
  <c r="AB32"/>
  <c r="Y26"/>
  <c r="Z32"/>
  <c r="AC32"/>
  <c r="AD26"/>
  <c r="AB26"/>
  <c r="AF35"/>
  <c r="AD35"/>
  <c r="Y35"/>
  <c r="Z35"/>
  <c r="AB35"/>
</calcChain>
</file>

<file path=xl/sharedStrings.xml><?xml version="1.0" encoding="utf-8"?>
<sst xmlns="http://schemas.openxmlformats.org/spreadsheetml/2006/main" count="178" uniqueCount="79">
  <si>
    <t>1.Schularbeit</t>
  </si>
  <si>
    <t>-</t>
  </si>
  <si>
    <t>2-3</t>
  </si>
  <si>
    <t>3</t>
  </si>
  <si>
    <t>5</t>
  </si>
  <si>
    <t>2</t>
  </si>
  <si>
    <t>4</t>
  </si>
  <si>
    <t>1</t>
  </si>
  <si>
    <t>1-2</t>
  </si>
  <si>
    <t>Name</t>
  </si>
  <si>
    <t>%</t>
  </si>
  <si>
    <t>p</t>
  </si>
  <si>
    <t>Bewertung</t>
  </si>
  <si>
    <t>Notendefintion / Auswertung</t>
  </si>
  <si>
    <t>Punkteschlüssel</t>
  </si>
  <si>
    <t>Prozentrichtlinie</t>
  </si>
  <si>
    <t>NOTE</t>
  </si>
  <si>
    <t>3-4</t>
  </si>
  <si>
    <t>4-5</t>
  </si>
  <si>
    <t>Prozentverteilung "nachjustieren"</t>
  </si>
  <si>
    <t>Mathematik</t>
  </si>
  <si>
    <t>Name:</t>
  </si>
  <si>
    <t>Aufgabe</t>
  </si>
  <si>
    <t>Punkte erh.</t>
  </si>
  <si>
    <t>Punkte max.</t>
  </si>
  <si>
    <t>von</t>
  </si>
  <si>
    <t>Sehr Gut</t>
  </si>
  <si>
    <t>Gut</t>
  </si>
  <si>
    <t>Befriedigend</t>
  </si>
  <si>
    <t>Genügend</t>
  </si>
  <si>
    <t>Nicht Genügend</t>
  </si>
  <si>
    <t>Folgende Lernziele wurden überprüft</t>
  </si>
  <si>
    <t>Klasse A</t>
  </si>
  <si>
    <t>1.SA</t>
  </si>
  <si>
    <t>Erreichte Punkte</t>
  </si>
  <si>
    <t>V</t>
  </si>
  <si>
    <t>Niveau</t>
  </si>
  <si>
    <r>
      <t>Note</t>
    </r>
    <r>
      <rPr>
        <b/>
        <sz val="10"/>
        <color rgb="FFFF0000"/>
        <rFont val="Arial"/>
        <family val="2"/>
      </rPr>
      <t xml:space="preserve">
</t>
    </r>
    <r>
      <rPr>
        <b/>
        <sz val="8"/>
        <color rgb="FFFF0000"/>
        <rFont val="Arial"/>
        <family val="2"/>
      </rPr>
      <t>V</t>
    </r>
  </si>
  <si>
    <t>c</t>
  </si>
  <si>
    <t>d</t>
  </si>
  <si>
    <t>e</t>
  </si>
  <si>
    <t>f</t>
  </si>
  <si>
    <t>g</t>
  </si>
  <si>
    <t>i</t>
  </si>
  <si>
    <t>j</t>
  </si>
  <si>
    <t>k</t>
  </si>
  <si>
    <t>l</t>
  </si>
  <si>
    <t>m</t>
  </si>
  <si>
    <t>o</t>
  </si>
  <si>
    <t>q</t>
  </si>
  <si>
    <t>r</t>
  </si>
  <si>
    <t>s</t>
  </si>
  <si>
    <t>t</t>
  </si>
  <si>
    <t>u</t>
  </si>
  <si>
    <t>v</t>
  </si>
  <si>
    <t>w</t>
  </si>
  <si>
    <t>x</t>
  </si>
  <si>
    <t>y</t>
  </si>
  <si>
    <t>z</t>
  </si>
  <si>
    <t>SJ 2012/13</t>
  </si>
  <si>
    <r>
      <t>Note</t>
    </r>
    <r>
      <rPr>
        <b/>
        <sz val="10"/>
        <color rgb="FF00B0F0"/>
        <rFont val="Arial"/>
        <family val="2"/>
      </rPr>
      <t xml:space="preserve">
</t>
    </r>
    <r>
      <rPr>
        <b/>
        <sz val="8"/>
        <color rgb="FF00B0F0"/>
        <rFont val="Arial"/>
        <family val="2"/>
      </rPr>
      <t>G</t>
    </r>
  </si>
  <si>
    <t>G</t>
  </si>
  <si>
    <r>
      <rPr>
        <sz val="8"/>
        <rFont val="Arial"/>
        <family val="2"/>
      </rPr>
      <t>Ergebnis</t>
    </r>
    <r>
      <rPr>
        <sz val="7"/>
        <rFont val="Arial"/>
        <family val="2"/>
      </rPr>
      <t xml:space="preserve">
</t>
    </r>
    <r>
      <rPr>
        <b/>
        <sz val="8"/>
        <color rgb="FFFF0000"/>
        <rFont val="Arial"/>
        <family val="2"/>
      </rPr>
      <t>nur V Niveau</t>
    </r>
  </si>
  <si>
    <r>
      <rPr>
        <sz val="8"/>
        <rFont val="Arial"/>
        <family val="2"/>
      </rPr>
      <t>Ergebnis</t>
    </r>
    <r>
      <rPr>
        <sz val="7"/>
        <rFont val="Arial"/>
        <family val="2"/>
      </rPr>
      <t xml:space="preserve">
</t>
    </r>
    <r>
      <rPr>
        <b/>
        <sz val="8"/>
        <color rgb="FFFF0000"/>
        <rFont val="Arial"/>
        <family val="2"/>
      </rPr>
      <t>alle V Niveau</t>
    </r>
  </si>
  <si>
    <r>
      <rPr>
        <sz val="8"/>
        <rFont val="Arial"/>
        <family val="2"/>
      </rPr>
      <t>Ergebnis</t>
    </r>
    <r>
      <rPr>
        <sz val="7"/>
        <rFont val="Arial"/>
        <family val="2"/>
      </rPr>
      <t xml:space="preserve">
</t>
    </r>
    <r>
      <rPr>
        <b/>
        <sz val="8"/>
        <color rgb="FF00B0F0"/>
        <rFont val="Arial"/>
        <family val="2"/>
      </rPr>
      <t>nur G Niveau</t>
    </r>
  </si>
  <si>
    <r>
      <rPr>
        <sz val="8"/>
        <rFont val="Arial"/>
        <family val="2"/>
      </rPr>
      <t>Ergebnis</t>
    </r>
    <r>
      <rPr>
        <sz val="7"/>
        <rFont val="Arial"/>
        <family val="2"/>
      </rPr>
      <t xml:space="preserve">
</t>
    </r>
    <r>
      <rPr>
        <b/>
        <sz val="8"/>
        <color rgb="FF00B0F0"/>
        <rFont val="Arial"/>
        <family val="2"/>
      </rPr>
      <t>alle G Niveau</t>
    </r>
  </si>
  <si>
    <r>
      <rPr>
        <b/>
        <sz val="10"/>
        <rFont val="Arial"/>
        <family val="2"/>
      </rPr>
      <t xml:space="preserve">V </t>
    </r>
    <r>
      <rPr>
        <sz val="7"/>
        <rFont val="Arial"/>
        <family val="2"/>
      </rPr>
      <t xml:space="preserve"> </t>
    </r>
    <r>
      <rPr>
        <sz val="9"/>
        <rFont val="Arial"/>
        <family val="2"/>
      </rPr>
      <t>…  vertiefte Bildung</t>
    </r>
  </si>
  <si>
    <r>
      <rPr>
        <b/>
        <sz val="10"/>
        <rFont val="Arial"/>
        <family val="2"/>
      </rPr>
      <t xml:space="preserve">G </t>
    </r>
    <r>
      <rPr>
        <sz val="7"/>
        <rFont val="Arial"/>
        <family val="2"/>
      </rPr>
      <t xml:space="preserve"> </t>
    </r>
    <r>
      <rPr>
        <sz val="9"/>
        <rFont val="Arial"/>
        <family val="2"/>
      </rPr>
      <t>…  grundlegende Bildung</t>
    </r>
  </si>
  <si>
    <t>Aufgabe /
Niveau</t>
  </si>
  <si>
    <r>
      <rPr>
        <b/>
        <sz val="9"/>
        <color rgb="FFFF0000"/>
        <rFont val="Arial"/>
        <family val="2"/>
      </rPr>
      <t>V</t>
    </r>
    <r>
      <rPr>
        <b/>
        <sz val="9"/>
        <rFont val="Arial"/>
        <family val="2"/>
      </rPr>
      <t xml:space="preserve"> </t>
    </r>
    <r>
      <rPr>
        <sz val="9"/>
        <rFont val="Arial"/>
        <family val="2"/>
      </rPr>
      <t xml:space="preserve"> …  </t>
    </r>
    <r>
      <rPr>
        <sz val="8"/>
        <rFont val="Arial"/>
        <family val="2"/>
      </rPr>
      <t>vertiefte Bildung</t>
    </r>
  </si>
  <si>
    <r>
      <t xml:space="preserve">Punkte
</t>
    </r>
    <r>
      <rPr>
        <b/>
        <i/>
        <sz val="10"/>
        <rFont val="Arial"/>
        <family val="2"/>
      </rPr>
      <t>V-Niveau</t>
    </r>
    <r>
      <rPr>
        <sz val="10"/>
        <rFont val="Arial"/>
        <family val="2"/>
      </rPr>
      <t xml:space="preserve">
Note</t>
    </r>
  </si>
  <si>
    <r>
      <t>Punkte</t>
    </r>
    <r>
      <rPr>
        <b/>
        <sz val="10"/>
        <rFont val="Arial"/>
        <family val="2"/>
      </rPr>
      <t xml:space="preserve">
</t>
    </r>
    <r>
      <rPr>
        <b/>
        <i/>
        <sz val="10"/>
        <rFont val="Arial"/>
        <family val="2"/>
      </rPr>
      <t>G-Niveau</t>
    </r>
    <r>
      <rPr>
        <sz val="10"/>
        <rFont val="Arial"/>
        <family val="2"/>
      </rPr>
      <t xml:space="preserve">
Note</t>
    </r>
  </si>
  <si>
    <r>
      <rPr>
        <b/>
        <sz val="10"/>
        <rFont val="Arial"/>
        <family val="2"/>
      </rPr>
      <t>Definition</t>
    </r>
    <r>
      <rPr>
        <sz val="10"/>
        <rFont val="Arial"/>
        <family val="2"/>
      </rPr>
      <t xml:space="preserve"> der Niveaus</t>
    </r>
  </si>
  <si>
    <t>Unterschrift / Erziehungsberechtigte(r)</t>
  </si>
  <si>
    <r>
      <t xml:space="preserve">1.Schularbeit, vom </t>
    </r>
    <r>
      <rPr>
        <sz val="11"/>
        <rFont val="Arial"/>
        <family val="2"/>
      </rPr>
      <t>.................................</t>
    </r>
  </si>
  <si>
    <t>Franz Muster</t>
  </si>
  <si>
    <t>Resi  Stiegel</t>
  </si>
  <si>
    <t>G,V</t>
  </si>
  <si>
    <r>
      <rPr>
        <b/>
        <sz val="9"/>
        <color rgb="FF00B0F0"/>
        <rFont val="Arial"/>
        <family val="2"/>
      </rPr>
      <t>G</t>
    </r>
    <r>
      <rPr>
        <sz val="9"/>
        <rFont val="Arial"/>
        <family val="2"/>
      </rPr>
      <t xml:space="preserve">  …  </t>
    </r>
    <r>
      <rPr>
        <sz val="8"/>
        <rFont val="Arial"/>
        <family val="2"/>
      </rPr>
      <t>grundlegende Bildung</t>
    </r>
  </si>
</sst>
</file>

<file path=xl/styles.xml><?xml version="1.0" encoding="utf-8"?>
<styleSheet xmlns="http://schemas.openxmlformats.org/spreadsheetml/2006/main">
  <numFmts count="6">
    <numFmt numFmtId="164" formatCode="0.0"/>
    <numFmt numFmtId="165" formatCode="0.0&quot;%&quot;"/>
    <numFmt numFmtId="166" formatCode="General&quot;%&quot;"/>
    <numFmt numFmtId="167" formatCode="0&quot;)&quot;"/>
    <numFmt numFmtId="168" formatCode="&quot;max. &quot;0&quot;P&quot;"/>
    <numFmt numFmtId="169" formatCode="0&quot; /&quot;"/>
  </numFmts>
  <fonts count="36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b/>
      <sz val="9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b/>
      <sz val="14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sz val="8"/>
      <color indexed="8"/>
      <name val="Arial"/>
      <family val="2"/>
    </font>
    <font>
      <b/>
      <sz val="13"/>
      <name val="Arial"/>
      <family val="2"/>
    </font>
    <font>
      <b/>
      <sz val="8"/>
      <name val="Arial"/>
      <family val="2"/>
    </font>
    <font>
      <b/>
      <sz val="10"/>
      <color rgb="FFFF0000"/>
      <name val="Arial"/>
      <family val="2"/>
    </font>
    <font>
      <i/>
      <sz val="8"/>
      <name val="Arial"/>
      <family val="2"/>
    </font>
    <font>
      <i/>
      <sz val="7"/>
      <name val="Arial"/>
      <family val="2"/>
    </font>
    <font>
      <b/>
      <sz val="10"/>
      <color rgb="FF00B0F0"/>
      <name val="Arial"/>
      <family val="2"/>
    </font>
    <font>
      <b/>
      <sz val="8"/>
      <color rgb="FF00B0F0"/>
      <name val="Arial"/>
      <family val="2"/>
    </font>
    <font>
      <b/>
      <sz val="8"/>
      <color rgb="FFFF0000"/>
      <name val="Arial"/>
      <family val="2"/>
    </font>
    <font>
      <b/>
      <sz val="9"/>
      <color rgb="FFFF0000"/>
      <name val="Arial"/>
      <family val="2"/>
    </font>
    <font>
      <sz val="9"/>
      <color rgb="FFFF0000"/>
      <name val="Arial"/>
      <family val="2"/>
    </font>
    <font>
      <b/>
      <sz val="9"/>
      <color rgb="FF00B0F0"/>
      <name val="Arial"/>
      <family val="2"/>
    </font>
    <font>
      <sz val="9"/>
      <color rgb="FF00B0F0"/>
      <name val="Arial"/>
      <family val="2"/>
    </font>
    <font>
      <sz val="8"/>
      <color rgb="FFFF0000"/>
      <name val="Arial"/>
      <family val="2"/>
    </font>
    <font>
      <sz val="11"/>
      <name val="Arial"/>
      <family val="2"/>
    </font>
    <font>
      <sz val="11"/>
      <color rgb="FF00B0F0"/>
      <name val="Arial"/>
      <family val="2"/>
    </font>
    <font>
      <sz val="11"/>
      <color indexed="10"/>
      <name val="Arial"/>
      <family val="2"/>
    </font>
    <font>
      <sz val="13"/>
      <name val="Arial"/>
      <family val="2"/>
    </font>
    <font>
      <sz val="12"/>
      <name val="Arial"/>
      <family val="2"/>
    </font>
    <font>
      <b/>
      <i/>
      <sz val="10"/>
      <name val="Arial"/>
      <family val="2"/>
    </font>
    <font>
      <b/>
      <i/>
      <sz val="9"/>
      <name val="Arial"/>
      <family val="2"/>
    </font>
    <font>
      <b/>
      <i/>
      <sz val="8"/>
      <name val="Arial"/>
      <family val="2"/>
    </font>
    <font>
      <b/>
      <i/>
      <sz val="12"/>
      <name val="Arial"/>
      <family val="2"/>
    </font>
    <font>
      <b/>
      <i/>
      <sz val="7"/>
      <name val="Arial"/>
      <family val="2"/>
    </font>
    <font>
      <b/>
      <sz val="5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</fills>
  <borders count="61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/>
      <diagonal/>
    </border>
    <border>
      <left style="thin">
        <color indexed="64"/>
      </left>
      <right style="thick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auto="1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216">
    <xf numFmtId="0" fontId="0" fillId="0" borderId="0" xfId="0"/>
    <xf numFmtId="0" fontId="0" fillId="0" borderId="0" xfId="0" applyProtection="1">
      <protection locked="0"/>
    </xf>
    <xf numFmtId="0" fontId="7" fillId="0" borderId="0" xfId="0" applyFont="1" applyProtection="1">
      <protection locked="0"/>
    </xf>
    <xf numFmtId="0" fontId="7" fillId="2" borderId="7" xfId="0" applyFont="1" applyFill="1" applyBorder="1" applyAlignment="1" applyProtection="1">
      <alignment horizontal="center" vertical="center"/>
    </xf>
    <xf numFmtId="0" fontId="13" fillId="2" borderId="21" xfId="0" applyFont="1" applyFill="1" applyBorder="1" applyAlignment="1" applyProtection="1">
      <alignment horizontal="center" vertical="center"/>
    </xf>
    <xf numFmtId="0" fontId="13" fillId="2" borderId="4" xfId="0" applyFont="1" applyFill="1" applyBorder="1" applyAlignment="1" applyProtection="1">
      <alignment horizontal="center" vertical="center"/>
    </xf>
    <xf numFmtId="0" fontId="11" fillId="2" borderId="38" xfId="0" applyFont="1" applyFill="1" applyBorder="1" applyAlignment="1" applyProtection="1">
      <alignment horizontal="left" vertical="center"/>
    </xf>
    <xf numFmtId="165" fontId="16" fillId="2" borderId="39" xfId="0" applyNumberFormat="1" applyFont="1" applyFill="1" applyBorder="1" applyAlignment="1" applyProtection="1">
      <alignment horizontal="center" vertical="center"/>
    </xf>
    <xf numFmtId="164" fontId="9" fillId="2" borderId="27" xfId="0" applyNumberFormat="1" applyFont="1" applyFill="1" applyBorder="1" applyAlignment="1" applyProtection="1">
      <alignment horizontal="center" vertical="center"/>
    </xf>
    <xf numFmtId="0" fontId="11" fillId="2" borderId="24" xfId="0" applyFont="1" applyFill="1" applyBorder="1" applyAlignment="1" applyProtection="1">
      <alignment horizontal="left" vertical="center"/>
    </xf>
    <xf numFmtId="0" fontId="11" fillId="2" borderId="37" xfId="0" applyFont="1" applyFill="1" applyBorder="1" applyAlignment="1" applyProtection="1">
      <alignment horizontal="left" vertical="center"/>
    </xf>
    <xf numFmtId="0" fontId="25" fillId="2" borderId="2" xfId="0" applyFont="1" applyFill="1" applyBorder="1" applyAlignment="1" applyProtection="1">
      <alignment horizontal="center" vertical="center"/>
    </xf>
    <xf numFmtId="164" fontId="9" fillId="2" borderId="0" xfId="0" applyNumberFormat="1" applyFont="1" applyFill="1" applyBorder="1" applyAlignment="1" applyProtection="1">
      <alignment horizontal="center" vertical="center"/>
    </xf>
    <xf numFmtId="164" fontId="2" fillId="2" borderId="0" xfId="0" applyNumberFormat="1" applyFont="1" applyFill="1" applyBorder="1" applyAlignment="1" applyProtection="1">
      <alignment horizontal="center" vertical="center"/>
    </xf>
    <xf numFmtId="164" fontId="2" fillId="2" borderId="0" xfId="0" applyNumberFormat="1" applyFont="1" applyFill="1" applyBorder="1" applyAlignment="1" applyProtection="1">
      <alignment vertical="center"/>
    </xf>
    <xf numFmtId="164" fontId="2" fillId="2" borderId="6" xfId="0" applyNumberFormat="1" applyFont="1" applyFill="1" applyBorder="1" applyAlignment="1" applyProtection="1">
      <alignment horizontal="center" vertical="center"/>
    </xf>
    <xf numFmtId="1" fontId="14" fillId="2" borderId="29" xfId="0" applyNumberFormat="1" applyFont="1" applyFill="1" applyBorder="1" applyAlignment="1" applyProtection="1">
      <alignment horizontal="center" vertical="center"/>
    </xf>
    <xf numFmtId="1" fontId="17" fillId="2" borderId="12" xfId="0" applyNumberFormat="1" applyFont="1" applyFill="1" applyBorder="1" applyAlignment="1" applyProtection="1">
      <alignment horizontal="center" vertical="center"/>
    </xf>
    <xf numFmtId="164" fontId="15" fillId="2" borderId="6" xfId="0" applyNumberFormat="1" applyFont="1" applyFill="1" applyBorder="1" applyAlignment="1" applyProtection="1">
      <alignment horizontal="center" vertical="center"/>
    </xf>
    <xf numFmtId="0" fontId="1" fillId="2" borderId="0" xfId="0" applyFont="1" applyFill="1" applyBorder="1" applyAlignment="1" applyProtection="1">
      <alignment vertical="center" wrapText="1"/>
    </xf>
    <xf numFmtId="0" fontId="0" fillId="2" borderId="0" xfId="0" applyFill="1" applyProtection="1"/>
    <xf numFmtId="164" fontId="15" fillId="2" borderId="0" xfId="0" applyNumberFormat="1" applyFont="1" applyFill="1" applyBorder="1" applyAlignment="1" applyProtection="1">
      <alignment vertical="center"/>
    </xf>
    <xf numFmtId="0" fontId="3" fillId="2" borderId="0" xfId="0" applyFont="1" applyFill="1" applyBorder="1" applyAlignment="1" applyProtection="1">
      <alignment horizontal="left" vertical="center" wrapText="1"/>
    </xf>
    <xf numFmtId="49" fontId="24" fillId="2" borderId="31" xfId="0" applyNumberFormat="1" applyFont="1" applyFill="1" applyBorder="1" applyAlignment="1" applyProtection="1">
      <alignment horizontal="center" vertical="center"/>
    </xf>
    <xf numFmtId="49" fontId="24" fillId="2" borderId="32" xfId="0" applyNumberFormat="1" applyFont="1" applyFill="1" applyBorder="1" applyAlignment="1" applyProtection="1">
      <alignment horizontal="center" vertical="center"/>
    </xf>
    <xf numFmtId="49" fontId="24" fillId="2" borderId="43" xfId="0" applyNumberFormat="1" applyFont="1" applyFill="1" applyBorder="1" applyAlignment="1" applyProtection="1">
      <alignment horizontal="center" vertical="center"/>
    </xf>
    <xf numFmtId="0" fontId="4" fillId="2" borderId="34" xfId="0" applyFont="1" applyFill="1" applyBorder="1" applyAlignment="1" applyProtection="1">
      <alignment horizontal="center" vertical="center"/>
    </xf>
    <xf numFmtId="0" fontId="4" fillId="2" borderId="19" xfId="0" applyFont="1" applyFill="1" applyBorder="1" applyAlignment="1" applyProtection="1">
      <alignment horizontal="center" vertical="center"/>
    </xf>
    <xf numFmtId="0" fontId="4" fillId="2" borderId="44" xfId="0" applyFont="1" applyFill="1" applyBorder="1" applyAlignment="1" applyProtection="1">
      <alignment horizontal="center" vertical="center"/>
    </xf>
    <xf numFmtId="0" fontId="8" fillId="2" borderId="1" xfId="0" applyFont="1" applyFill="1" applyBorder="1" applyAlignment="1" applyProtection="1">
      <alignment vertical="center" wrapText="1"/>
    </xf>
    <xf numFmtId="49" fontId="24" fillId="2" borderId="33" xfId="0" applyNumberFormat="1" applyFont="1" applyFill="1" applyBorder="1" applyAlignment="1" applyProtection="1">
      <alignment horizontal="center" vertical="center"/>
    </xf>
    <xf numFmtId="0" fontId="8" fillId="2" borderId="6" xfId="0" applyFont="1" applyFill="1" applyBorder="1" applyAlignment="1" applyProtection="1">
      <alignment vertical="center" wrapText="1"/>
    </xf>
    <xf numFmtId="0" fontId="4" fillId="2" borderId="35" xfId="0" applyFont="1" applyFill="1" applyBorder="1" applyAlignment="1" applyProtection="1">
      <alignment horizontal="center" vertical="center"/>
    </xf>
    <xf numFmtId="0" fontId="8" fillId="2" borderId="0" xfId="0" applyFont="1" applyFill="1" applyBorder="1" applyAlignment="1" applyProtection="1">
      <alignment vertical="center" wrapText="1"/>
    </xf>
    <xf numFmtId="0" fontId="7" fillId="2" borderId="3" xfId="0" applyFont="1" applyFill="1" applyBorder="1" applyAlignment="1" applyProtection="1">
      <alignment horizontal="left" vertical="center" indent="1"/>
    </xf>
    <xf numFmtId="164" fontId="20" fillId="2" borderId="0" xfId="0" applyNumberFormat="1" applyFont="1" applyFill="1" applyBorder="1" applyAlignment="1" applyProtection="1">
      <alignment horizontal="center" vertical="center"/>
    </xf>
    <xf numFmtId="164" fontId="22" fillId="2" borderId="0" xfId="0" applyNumberFormat="1" applyFont="1" applyFill="1" applyBorder="1" applyAlignment="1" applyProtection="1">
      <alignment horizontal="center" vertical="center"/>
    </xf>
    <xf numFmtId="49" fontId="9" fillId="2" borderId="1" xfId="0" applyNumberFormat="1" applyFont="1" applyFill="1" applyBorder="1" applyAlignment="1" applyProtection="1">
      <alignment vertical="center" wrapText="1"/>
    </xf>
    <xf numFmtId="0" fontId="0" fillId="2" borderId="1" xfId="0" applyFill="1" applyBorder="1" applyProtection="1"/>
    <xf numFmtId="164" fontId="9" fillId="4" borderId="22" xfId="0" applyNumberFormat="1" applyFont="1" applyFill="1" applyBorder="1" applyAlignment="1" applyProtection="1">
      <alignment horizontal="center" vertical="center"/>
      <protection locked="0"/>
    </xf>
    <xf numFmtId="164" fontId="9" fillId="4" borderId="23" xfId="0" applyNumberFormat="1" applyFont="1" applyFill="1" applyBorder="1" applyAlignment="1" applyProtection="1">
      <alignment horizontal="center" vertical="center"/>
      <protection locked="0"/>
    </xf>
    <xf numFmtId="164" fontId="9" fillId="4" borderId="41" xfId="0" applyNumberFormat="1" applyFont="1" applyFill="1" applyBorder="1" applyAlignment="1" applyProtection="1">
      <alignment horizontal="center" vertical="center"/>
      <protection locked="0"/>
    </xf>
    <xf numFmtId="164" fontId="9" fillId="4" borderId="40" xfId="0" applyNumberFormat="1" applyFont="1" applyFill="1" applyBorder="1" applyAlignment="1" applyProtection="1">
      <alignment horizontal="center" vertical="center"/>
      <protection locked="0"/>
    </xf>
    <xf numFmtId="164" fontId="9" fillId="4" borderId="25" xfId="0" applyNumberFormat="1" applyFont="1" applyFill="1" applyBorder="1" applyAlignment="1" applyProtection="1">
      <alignment horizontal="center" vertical="center"/>
      <protection locked="0"/>
    </xf>
    <xf numFmtId="164" fontId="9" fillId="4" borderId="28" xfId="0" applyNumberFormat="1" applyFont="1" applyFill="1" applyBorder="1" applyAlignment="1" applyProtection="1">
      <alignment horizontal="center" vertical="center"/>
      <protection locked="0"/>
    </xf>
    <xf numFmtId="164" fontId="9" fillId="4" borderId="26" xfId="0" applyNumberFormat="1" applyFont="1" applyFill="1" applyBorder="1" applyAlignment="1" applyProtection="1">
      <alignment horizontal="center" vertical="center"/>
      <protection locked="0"/>
    </xf>
    <xf numFmtId="164" fontId="9" fillId="4" borderId="27" xfId="0" applyNumberFormat="1" applyFont="1" applyFill="1" applyBorder="1" applyAlignment="1" applyProtection="1">
      <alignment horizontal="center" vertical="center"/>
      <protection locked="0"/>
    </xf>
    <xf numFmtId="164" fontId="9" fillId="4" borderId="36" xfId="0" applyNumberFormat="1" applyFont="1" applyFill="1" applyBorder="1" applyAlignment="1" applyProtection="1">
      <alignment horizontal="center" vertical="center"/>
      <protection locked="0"/>
    </xf>
    <xf numFmtId="164" fontId="9" fillId="4" borderId="18" xfId="0" applyNumberFormat="1" applyFont="1" applyFill="1" applyBorder="1" applyAlignment="1" applyProtection="1">
      <alignment horizontal="center" vertical="center"/>
      <protection locked="0"/>
    </xf>
    <xf numFmtId="164" fontId="9" fillId="4" borderId="60" xfId="0" applyNumberFormat="1" applyFont="1" applyFill="1" applyBorder="1" applyAlignment="1" applyProtection="1">
      <alignment horizontal="center" vertical="center"/>
      <protection locked="0"/>
    </xf>
    <xf numFmtId="0" fontId="0" fillId="4" borderId="34" xfId="0" applyFill="1" applyBorder="1" applyAlignment="1" applyProtection="1">
      <alignment horizontal="center" vertical="center"/>
      <protection locked="0"/>
    </xf>
    <xf numFmtId="0" fontId="0" fillId="4" borderId="19" xfId="0" applyFill="1" applyBorder="1" applyAlignment="1" applyProtection="1">
      <alignment horizontal="center" vertical="center"/>
      <protection locked="0"/>
    </xf>
    <xf numFmtId="0" fontId="0" fillId="4" borderId="20" xfId="0" applyFill="1" applyBorder="1" applyAlignment="1" applyProtection="1">
      <alignment horizontal="center" vertical="center"/>
      <protection locked="0"/>
    </xf>
    <xf numFmtId="0" fontId="10" fillId="4" borderId="21" xfId="0" applyFont="1" applyFill="1" applyBorder="1" applyAlignment="1" applyProtection="1">
      <alignment horizontal="center" vertical="center" wrapText="1"/>
    </xf>
    <xf numFmtId="0" fontId="2" fillId="4" borderId="42" xfId="0" applyNumberFormat="1" applyFont="1" applyFill="1" applyBorder="1" applyAlignment="1" applyProtection="1">
      <alignment horizontal="center" vertical="center"/>
      <protection locked="0"/>
    </xf>
    <xf numFmtId="0" fontId="2" fillId="4" borderId="24" xfId="0" applyNumberFormat="1" applyFont="1" applyFill="1" applyBorder="1" applyAlignment="1" applyProtection="1">
      <alignment horizontal="center" vertical="center"/>
      <protection locked="0"/>
    </xf>
    <xf numFmtId="0" fontId="11" fillId="4" borderId="24" xfId="0" applyFont="1" applyFill="1" applyBorder="1" applyAlignment="1" applyProtection="1">
      <alignment horizontal="center" vertical="center"/>
      <protection locked="0"/>
    </xf>
    <xf numFmtId="0" fontId="2" fillId="4" borderId="15" xfId="0" applyNumberFormat="1" applyFont="1" applyFill="1" applyBorder="1" applyAlignment="1" applyProtection="1">
      <alignment horizontal="center" vertical="center"/>
      <protection locked="0"/>
    </xf>
    <xf numFmtId="0" fontId="35" fillId="2" borderId="59" xfId="0" applyFont="1" applyFill="1" applyBorder="1" applyAlignment="1" applyProtection="1">
      <alignment horizontal="right" vertical="center"/>
    </xf>
    <xf numFmtId="0" fontId="35" fillId="2" borderId="5" xfId="0" applyFont="1" applyFill="1" applyBorder="1" applyAlignment="1" applyProtection="1">
      <alignment horizontal="right" vertical="center"/>
    </xf>
    <xf numFmtId="1" fontId="9" fillId="0" borderId="36" xfId="0" applyNumberFormat="1" applyFont="1" applyFill="1" applyBorder="1" applyAlignment="1" applyProtection="1">
      <alignment horizontal="center" vertical="center" wrapText="1"/>
    </xf>
    <xf numFmtId="1" fontId="9" fillId="0" borderId="18" xfId="0" applyNumberFormat="1" applyFont="1" applyFill="1" applyBorder="1" applyAlignment="1" applyProtection="1">
      <alignment horizontal="center" vertical="center" wrapText="1"/>
    </xf>
    <xf numFmtId="0" fontId="9" fillId="4" borderId="25" xfId="0" applyFont="1" applyFill="1" applyBorder="1" applyAlignment="1" applyProtection="1">
      <alignment horizontal="center" vertical="center"/>
      <protection locked="0"/>
    </xf>
    <xf numFmtId="0" fontId="9" fillId="4" borderId="28" xfId="0" applyFont="1" applyFill="1" applyBorder="1" applyAlignment="1" applyProtection="1">
      <alignment horizontal="center" vertical="center"/>
      <protection locked="0"/>
    </xf>
    <xf numFmtId="0" fontId="25" fillId="2" borderId="45" xfId="1" applyFont="1" applyFill="1" applyBorder="1" applyAlignment="1" applyProtection="1">
      <alignment horizontal="center" vertical="center"/>
    </xf>
    <xf numFmtId="0" fontId="25" fillId="2" borderId="27" xfId="1" applyFont="1" applyFill="1" applyBorder="1" applyAlignment="1" applyProtection="1">
      <alignment horizontal="right" vertical="center"/>
    </xf>
    <xf numFmtId="0" fontId="25" fillId="2" borderId="56" xfId="1" applyFont="1" applyFill="1" applyBorder="1" applyAlignment="1" applyProtection="1">
      <alignment horizontal="left" vertical="center"/>
    </xf>
    <xf numFmtId="1" fontId="25" fillId="2" borderId="56" xfId="1" applyNumberFormat="1" applyFont="1" applyFill="1" applyBorder="1" applyAlignment="1" applyProtection="1">
      <alignment horizontal="left" vertical="center"/>
    </xf>
    <xf numFmtId="164" fontId="26" fillId="3" borderId="39" xfId="0" applyNumberFormat="1" applyFont="1" applyFill="1" applyBorder="1" applyAlignment="1" applyProtection="1">
      <alignment horizontal="center" vertical="center"/>
    </xf>
    <xf numFmtId="164" fontId="27" fillId="3" borderId="40" xfId="0" applyNumberFormat="1" applyFont="1" applyFill="1" applyBorder="1" applyAlignment="1" applyProtection="1">
      <alignment horizontal="center" vertical="center"/>
    </xf>
    <xf numFmtId="0" fontId="2" fillId="3" borderId="21" xfId="0" applyFont="1" applyFill="1" applyBorder="1" applyAlignment="1" applyProtection="1">
      <alignment horizontal="center" vertical="center" wrapText="1"/>
    </xf>
    <xf numFmtId="0" fontId="2" fillId="3" borderId="4" xfId="0" applyFont="1" applyFill="1" applyBorder="1" applyAlignment="1" applyProtection="1">
      <alignment horizontal="center" vertical="center" wrapText="1"/>
    </xf>
    <xf numFmtId="164" fontId="2" fillId="4" borderId="3" xfId="0" applyNumberFormat="1" applyFont="1" applyFill="1" applyBorder="1" applyAlignment="1" applyProtection="1">
      <alignment horizontal="center" vertical="center"/>
    </xf>
    <xf numFmtId="164" fontId="2" fillId="4" borderId="2" xfId="0" applyNumberFormat="1" applyFont="1" applyFill="1" applyBorder="1" applyAlignment="1" applyProtection="1">
      <alignment horizontal="center" vertical="center"/>
    </xf>
    <xf numFmtId="164" fontId="2" fillId="4" borderId="4" xfId="0" applyNumberFormat="1" applyFont="1" applyFill="1" applyBorder="1" applyAlignment="1" applyProtection="1">
      <alignment horizontal="center" vertical="center"/>
    </xf>
    <xf numFmtId="0" fontId="3" fillId="2" borderId="0" xfId="0" applyFont="1" applyFill="1" applyBorder="1" applyAlignment="1" applyProtection="1">
      <alignment horizontal="left" vertical="center" wrapText="1"/>
    </xf>
    <xf numFmtId="49" fontId="9" fillId="2" borderId="8" xfId="0" applyNumberFormat="1" applyFont="1" applyFill="1" applyBorder="1" applyAlignment="1" applyProtection="1">
      <alignment horizontal="center" vertical="center" wrapText="1"/>
    </xf>
    <xf numFmtId="49" fontId="9" fillId="2" borderId="9" xfId="0" applyNumberFormat="1" applyFont="1" applyFill="1" applyBorder="1" applyAlignment="1" applyProtection="1">
      <alignment horizontal="center" vertical="center" wrapText="1"/>
    </xf>
    <xf numFmtId="49" fontId="9" fillId="2" borderId="14" xfId="0" applyNumberFormat="1" applyFont="1" applyFill="1" applyBorder="1" applyAlignment="1" applyProtection="1">
      <alignment horizontal="center" vertical="center" wrapText="1"/>
    </xf>
    <xf numFmtId="49" fontId="9" fillId="2" borderId="13" xfId="0" applyNumberFormat="1" applyFont="1" applyFill="1" applyBorder="1" applyAlignment="1" applyProtection="1">
      <alignment horizontal="center" vertical="center" wrapText="1"/>
    </xf>
    <xf numFmtId="49" fontId="9" fillId="2" borderId="12" xfId="0" applyNumberFormat="1" applyFont="1" applyFill="1" applyBorder="1" applyAlignment="1" applyProtection="1">
      <alignment horizontal="center" vertical="center" wrapText="1"/>
    </xf>
    <xf numFmtId="49" fontId="9" fillId="2" borderId="5" xfId="0" applyNumberFormat="1" applyFont="1" applyFill="1" applyBorder="1" applyAlignment="1" applyProtection="1">
      <alignment horizontal="center" vertical="center" wrapText="1"/>
    </xf>
    <xf numFmtId="0" fontId="9" fillId="4" borderId="31" xfId="0" applyFont="1" applyFill="1" applyBorder="1" applyAlignment="1" applyProtection="1">
      <alignment horizontal="center" textRotation="90" wrapText="1"/>
      <protection locked="0"/>
    </xf>
    <xf numFmtId="0" fontId="9" fillId="4" borderId="47" xfId="0" applyFont="1" applyFill="1" applyBorder="1" applyAlignment="1" applyProtection="1">
      <alignment horizontal="center" textRotation="90" wrapText="1"/>
      <protection locked="0"/>
    </xf>
    <xf numFmtId="0" fontId="9" fillId="4" borderId="39" xfId="0" applyFont="1" applyFill="1" applyBorder="1" applyAlignment="1" applyProtection="1">
      <alignment horizontal="center" textRotation="90" wrapText="1"/>
      <protection locked="0"/>
    </xf>
    <xf numFmtId="0" fontId="9" fillId="4" borderId="32" xfId="0" applyFont="1" applyFill="1" applyBorder="1" applyAlignment="1" applyProtection="1">
      <alignment horizontal="center" textRotation="90"/>
      <protection locked="0"/>
    </xf>
    <xf numFmtId="0" fontId="9" fillId="4" borderId="46" xfId="0" applyFont="1" applyFill="1" applyBorder="1" applyAlignment="1" applyProtection="1">
      <alignment horizontal="center" textRotation="90"/>
      <protection locked="0"/>
    </xf>
    <xf numFmtId="168" fontId="7" fillId="2" borderId="2" xfId="0" applyNumberFormat="1" applyFont="1" applyFill="1" applyBorder="1" applyAlignment="1" applyProtection="1">
      <alignment horizontal="right" vertical="center" indent="1"/>
    </xf>
    <xf numFmtId="168" fontId="7" fillId="2" borderId="4" xfId="0" applyNumberFormat="1" applyFont="1" applyFill="1" applyBorder="1" applyAlignment="1" applyProtection="1">
      <alignment horizontal="right" vertical="center" indent="1"/>
    </xf>
    <xf numFmtId="164" fontId="21" fillId="2" borderId="17" xfId="0" applyNumberFormat="1" applyFont="1" applyFill="1" applyBorder="1" applyAlignment="1" applyProtection="1">
      <alignment horizontal="center" vertical="center"/>
    </xf>
    <xf numFmtId="0" fontId="0" fillId="2" borderId="30" xfId="0" applyFill="1" applyBorder="1" applyProtection="1"/>
    <xf numFmtId="164" fontId="23" fillId="2" borderId="11" xfId="0" applyNumberFormat="1" applyFont="1" applyFill="1" applyBorder="1" applyAlignment="1" applyProtection="1">
      <alignment horizontal="center" vertical="center"/>
    </xf>
    <xf numFmtId="0" fontId="0" fillId="2" borderId="16" xfId="0" applyFill="1" applyBorder="1" applyProtection="1"/>
    <xf numFmtId="164" fontId="7" fillId="2" borderId="8" xfId="0" applyNumberFormat="1" applyFont="1" applyFill="1" applyBorder="1" applyAlignment="1" applyProtection="1">
      <alignment horizontal="center" vertical="center"/>
    </xf>
    <xf numFmtId="0" fontId="0" fillId="2" borderId="9" xfId="0" applyFill="1" applyBorder="1" applyProtection="1"/>
    <xf numFmtId="0" fontId="0" fillId="2" borderId="13" xfId="0" applyFill="1" applyBorder="1" applyProtection="1"/>
    <xf numFmtId="0" fontId="0" fillId="2" borderId="12" xfId="0" applyFill="1" applyBorder="1" applyProtection="1"/>
    <xf numFmtId="166" fontId="9" fillId="2" borderId="9" xfId="0" applyNumberFormat="1" applyFont="1" applyFill="1" applyBorder="1" applyAlignment="1" applyProtection="1">
      <alignment horizontal="center" vertical="center"/>
    </xf>
    <xf numFmtId="164" fontId="7" fillId="2" borderId="9" xfId="0" applyNumberFormat="1" applyFont="1" applyFill="1" applyBorder="1" applyAlignment="1" applyProtection="1">
      <alignment horizontal="center" vertical="center"/>
    </xf>
    <xf numFmtId="0" fontId="0" fillId="2" borderId="14" xfId="0" applyFill="1" applyBorder="1" applyProtection="1"/>
    <xf numFmtId="0" fontId="0" fillId="2" borderId="5" xfId="0" applyFill="1" applyBorder="1" applyProtection="1"/>
    <xf numFmtId="166" fontId="9" fillId="4" borderId="8" xfId="0" applyNumberFormat="1" applyFont="1" applyFill="1" applyBorder="1" applyAlignment="1" applyProtection="1">
      <alignment horizontal="center" vertical="center"/>
      <protection locked="0"/>
    </xf>
    <xf numFmtId="0" fontId="0" fillId="4" borderId="9" xfId="0" applyFill="1" applyBorder="1" applyProtection="1">
      <protection locked="0"/>
    </xf>
    <xf numFmtId="0" fontId="0" fillId="4" borderId="13" xfId="0" applyFill="1" applyBorder="1" applyProtection="1">
      <protection locked="0"/>
    </xf>
    <xf numFmtId="0" fontId="0" fillId="4" borderId="12" xfId="0" applyFill="1" applyBorder="1" applyProtection="1">
      <protection locked="0"/>
    </xf>
    <xf numFmtId="166" fontId="9" fillId="4" borderId="9" xfId="0" applyNumberFormat="1" applyFont="1" applyFill="1" applyBorder="1" applyAlignment="1" applyProtection="1">
      <alignment horizontal="center" vertical="center"/>
      <protection locked="0"/>
    </xf>
    <xf numFmtId="0" fontId="0" fillId="4" borderId="14" xfId="0" applyFill="1" applyBorder="1" applyProtection="1">
      <protection locked="0"/>
    </xf>
    <xf numFmtId="0" fontId="0" fillId="4" borderId="5" xfId="0" applyFill="1" applyBorder="1" applyProtection="1">
      <protection locked="0"/>
    </xf>
    <xf numFmtId="0" fontId="4" fillId="4" borderId="3" xfId="0" applyFont="1" applyFill="1" applyBorder="1" applyAlignment="1" applyProtection="1">
      <alignment horizontal="center" vertical="center"/>
    </xf>
    <xf numFmtId="0" fontId="4" fillId="4" borderId="2" xfId="0" applyFont="1" applyFill="1" applyBorder="1" applyAlignment="1" applyProtection="1">
      <alignment horizontal="center" vertical="center"/>
    </xf>
    <xf numFmtId="0" fontId="4" fillId="4" borderId="4" xfId="0" applyFont="1" applyFill="1" applyBorder="1" applyAlignment="1" applyProtection="1">
      <alignment horizontal="center" vertical="center"/>
    </xf>
    <xf numFmtId="0" fontId="4" fillId="2" borderId="3" xfId="0" applyFont="1" applyFill="1" applyBorder="1" applyAlignment="1" applyProtection="1">
      <alignment horizontal="center" vertical="center"/>
    </xf>
    <xf numFmtId="0" fontId="4" fillId="2" borderId="2" xfId="0" applyFont="1" applyFill="1" applyBorder="1" applyAlignment="1" applyProtection="1">
      <alignment horizontal="center" vertical="center"/>
    </xf>
    <xf numFmtId="0" fontId="4" fillId="2" borderId="4" xfId="0" applyFont="1" applyFill="1" applyBorder="1" applyAlignment="1" applyProtection="1">
      <alignment horizontal="center" vertical="center"/>
    </xf>
    <xf numFmtId="164" fontId="13" fillId="2" borderId="3" xfId="0" applyNumberFormat="1" applyFont="1" applyFill="1" applyBorder="1" applyAlignment="1" applyProtection="1">
      <alignment horizontal="center" vertical="center"/>
    </xf>
    <xf numFmtId="0" fontId="0" fillId="2" borderId="2" xfId="0" applyFill="1" applyBorder="1" applyProtection="1"/>
    <xf numFmtId="0" fontId="0" fillId="2" borderId="4" xfId="0" applyFill="1" applyBorder="1" applyProtection="1"/>
    <xf numFmtId="0" fontId="29" fillId="2" borderId="27" xfId="1" applyFont="1" applyFill="1" applyBorder="1" applyAlignment="1" applyProtection="1">
      <alignment horizontal="center" vertical="center"/>
    </xf>
    <xf numFmtId="0" fontId="29" fillId="2" borderId="56" xfId="1" applyFont="1" applyFill="1" applyBorder="1" applyAlignment="1" applyProtection="1">
      <alignment horizontal="center" vertical="center"/>
    </xf>
    <xf numFmtId="0" fontId="1" fillId="0" borderId="2" xfId="1" applyFont="1" applyBorder="1" applyAlignment="1" applyProtection="1">
      <alignment horizontal="left" vertical="center" indent="2"/>
    </xf>
    <xf numFmtId="0" fontId="1" fillId="0" borderId="4" xfId="1" applyFont="1" applyBorder="1" applyAlignment="1" applyProtection="1">
      <alignment horizontal="left" vertical="center" indent="2"/>
    </xf>
    <xf numFmtId="0" fontId="1" fillId="0" borderId="3" xfId="1" applyFont="1" applyBorder="1" applyAlignment="1" applyProtection="1">
      <alignment horizontal="left" vertical="center" indent="3"/>
    </xf>
    <xf numFmtId="0" fontId="1" fillId="0" borderId="2" xfId="1" applyFont="1" applyBorder="1" applyAlignment="1" applyProtection="1">
      <alignment horizontal="left" vertical="center" indent="3"/>
    </xf>
    <xf numFmtId="0" fontId="28" fillId="0" borderId="2" xfId="1" applyFont="1" applyBorder="1" applyAlignment="1" applyProtection="1">
      <alignment horizontal="center" vertical="center"/>
    </xf>
    <xf numFmtId="0" fontId="6" fillId="0" borderId="3" xfId="1" applyFont="1" applyBorder="1" applyAlignment="1" applyProtection="1">
      <alignment horizontal="left"/>
      <protection locked="0"/>
    </xf>
    <xf numFmtId="0" fontId="25" fillId="0" borderId="2" xfId="1" applyFont="1" applyBorder="1" applyAlignment="1" applyProtection="1">
      <alignment horizontal="left"/>
      <protection locked="0"/>
    </xf>
    <xf numFmtId="0" fontId="25" fillId="0" borderId="4" xfId="1" applyFont="1" applyBorder="1" applyAlignment="1" applyProtection="1">
      <alignment horizontal="left"/>
      <protection locked="0"/>
    </xf>
    <xf numFmtId="0" fontId="1" fillId="2" borderId="54" xfId="1" applyFont="1" applyFill="1" applyBorder="1" applyAlignment="1" applyProtection="1">
      <alignment horizontal="center" vertical="center" wrapText="1"/>
    </xf>
    <xf numFmtId="0" fontId="1" fillId="2" borderId="55" xfId="1" applyFont="1" applyFill="1" applyBorder="1" applyAlignment="1" applyProtection="1">
      <alignment horizontal="center" vertical="center"/>
    </xf>
    <xf numFmtId="0" fontId="1" fillId="2" borderId="53" xfId="1" applyFont="1" applyFill="1" applyBorder="1" applyAlignment="1" applyProtection="1">
      <alignment horizontal="center" vertical="center"/>
    </xf>
    <xf numFmtId="0" fontId="1" fillId="2" borderId="52" xfId="1" applyFont="1" applyFill="1" applyBorder="1" applyAlignment="1" applyProtection="1">
      <alignment horizontal="center" vertical="center"/>
    </xf>
    <xf numFmtId="0" fontId="31" fillId="2" borderId="53" xfId="1" applyFont="1" applyFill="1" applyBorder="1" applyAlignment="1" applyProtection="1">
      <alignment horizontal="center" vertical="center"/>
    </xf>
    <xf numFmtId="0" fontId="31" fillId="2" borderId="50" xfId="1" applyFont="1" applyFill="1" applyBorder="1" applyAlignment="1" applyProtection="1">
      <alignment horizontal="center" vertical="center"/>
    </xf>
    <xf numFmtId="0" fontId="31" fillId="2" borderId="52" xfId="1" applyFont="1" applyFill="1" applyBorder="1" applyAlignment="1" applyProtection="1">
      <alignment horizontal="center" vertical="center"/>
    </xf>
    <xf numFmtId="0" fontId="29" fillId="2" borderId="50" xfId="1" applyFont="1" applyFill="1" applyBorder="1" applyAlignment="1" applyProtection="1">
      <alignment horizontal="center" vertical="center"/>
    </xf>
    <xf numFmtId="0" fontId="8" fillId="2" borderId="8" xfId="0" applyFont="1" applyFill="1" applyBorder="1" applyAlignment="1" applyProtection="1">
      <alignment horizontal="left" vertical="center" indent="1"/>
      <protection locked="0"/>
    </xf>
    <xf numFmtId="0" fontId="8" fillId="2" borderId="9" xfId="0" applyFont="1" applyFill="1" applyBorder="1" applyAlignment="1" applyProtection="1">
      <alignment horizontal="left" vertical="center" indent="1"/>
      <protection locked="0"/>
    </xf>
    <xf numFmtId="0" fontId="8" fillId="2" borderId="14" xfId="0" applyFont="1" applyFill="1" applyBorder="1" applyAlignment="1" applyProtection="1">
      <alignment horizontal="left" vertical="center" indent="1"/>
      <protection locked="0"/>
    </xf>
    <xf numFmtId="0" fontId="8" fillId="2" borderId="1" xfId="0" applyFont="1" applyFill="1" applyBorder="1" applyAlignment="1" applyProtection="1">
      <alignment horizontal="left" vertical="center" indent="1"/>
      <protection locked="0"/>
    </xf>
    <xf numFmtId="0" fontId="8" fillId="2" borderId="0" xfId="0" applyFont="1" applyFill="1" applyBorder="1" applyAlignment="1" applyProtection="1">
      <alignment horizontal="left" vertical="center" indent="1"/>
      <protection locked="0"/>
    </xf>
    <xf numFmtId="0" fontId="8" fillId="2" borderId="6" xfId="0" applyFont="1" applyFill="1" applyBorder="1" applyAlignment="1" applyProtection="1">
      <alignment horizontal="left" vertical="center" indent="1"/>
      <protection locked="0"/>
    </xf>
    <xf numFmtId="0" fontId="8" fillId="2" borderId="49" xfId="0" applyFont="1" applyFill="1" applyBorder="1" applyAlignment="1" applyProtection="1">
      <alignment horizontal="left" vertical="center" indent="1"/>
      <protection locked="0"/>
    </xf>
    <xf numFmtId="0" fontId="8" fillId="2" borderId="50" xfId="0" applyFont="1" applyFill="1" applyBorder="1" applyAlignment="1" applyProtection="1">
      <alignment horizontal="left" vertical="center" indent="1"/>
      <protection locked="0"/>
    </xf>
    <xf numFmtId="0" fontId="8" fillId="2" borderId="51" xfId="0" applyFont="1" applyFill="1" applyBorder="1" applyAlignment="1" applyProtection="1">
      <alignment horizontal="left" vertical="center" indent="1"/>
      <protection locked="0"/>
    </xf>
    <xf numFmtId="0" fontId="8" fillId="2" borderId="1" xfId="0" applyFont="1" applyFill="1" applyBorder="1" applyAlignment="1" applyProtection="1">
      <alignment horizontal="left" vertical="center" wrapText="1" indent="1"/>
      <protection locked="0"/>
    </xf>
    <xf numFmtId="0" fontId="8" fillId="2" borderId="0" xfId="0" applyFont="1" applyFill="1" applyBorder="1" applyAlignment="1" applyProtection="1">
      <alignment horizontal="left" vertical="center" wrapText="1" indent="1"/>
      <protection locked="0"/>
    </xf>
    <xf numFmtId="0" fontId="8" fillId="2" borderId="49" xfId="0" applyFont="1" applyFill="1" applyBorder="1" applyAlignment="1" applyProtection="1">
      <alignment horizontal="left" vertical="center" wrapText="1" indent="1"/>
      <protection locked="0"/>
    </xf>
    <xf numFmtId="0" fontId="8" fillId="2" borderId="50" xfId="0" applyFont="1" applyFill="1" applyBorder="1" applyAlignment="1" applyProtection="1">
      <alignment horizontal="left" vertical="center" wrapText="1" indent="1"/>
      <protection locked="0"/>
    </xf>
    <xf numFmtId="0" fontId="4" fillId="2" borderId="58" xfId="0" applyFont="1" applyFill="1" applyBorder="1" applyAlignment="1" applyProtection="1">
      <alignment horizontal="left" vertical="center" indent="1"/>
      <protection locked="0"/>
    </xf>
    <xf numFmtId="0" fontId="4" fillId="2" borderId="48" xfId="0" applyFont="1" applyFill="1" applyBorder="1" applyAlignment="1" applyProtection="1">
      <alignment horizontal="left" vertical="center" indent="1"/>
      <protection locked="0"/>
    </xf>
    <xf numFmtId="0" fontId="4" fillId="2" borderId="13" xfId="0" applyFont="1" applyFill="1" applyBorder="1" applyAlignment="1" applyProtection="1">
      <alignment horizontal="left" vertical="center" indent="1"/>
      <protection locked="0"/>
    </xf>
    <xf numFmtId="0" fontId="4" fillId="2" borderId="12" xfId="0" applyFont="1" applyFill="1" applyBorder="1" applyAlignment="1" applyProtection="1">
      <alignment horizontal="left" vertical="center" indent="1"/>
      <protection locked="0"/>
    </xf>
    <xf numFmtId="0" fontId="4" fillId="2" borderId="48" xfId="0" applyFont="1" applyFill="1" applyBorder="1" applyAlignment="1" applyProtection="1">
      <alignment horizontal="center" vertical="center"/>
      <protection locked="0"/>
    </xf>
    <xf numFmtId="0" fontId="4" fillId="2" borderId="12" xfId="0" applyFont="1" applyFill="1" applyBorder="1" applyAlignment="1" applyProtection="1">
      <alignment horizontal="center" vertical="center"/>
      <protection locked="0"/>
    </xf>
    <xf numFmtId="0" fontId="7" fillId="2" borderId="48" xfId="0" applyFont="1" applyFill="1" applyBorder="1" applyAlignment="1" applyProtection="1">
      <alignment horizontal="center" vertical="center" wrapText="1"/>
      <protection locked="0"/>
    </xf>
    <xf numFmtId="0" fontId="7" fillId="2" borderId="59" xfId="0" applyFont="1" applyFill="1" applyBorder="1" applyAlignment="1" applyProtection="1">
      <alignment horizontal="center" vertical="center" wrapText="1"/>
      <protection locked="0"/>
    </xf>
    <xf numFmtId="0" fontId="7" fillId="2" borderId="50" xfId="0" applyFont="1" applyFill="1" applyBorder="1" applyAlignment="1" applyProtection="1">
      <alignment horizontal="center" vertical="center" wrapText="1"/>
      <protection locked="0"/>
    </xf>
    <xf numFmtId="0" fontId="7" fillId="2" borderId="51" xfId="0" applyFont="1" applyFill="1" applyBorder="1" applyAlignment="1" applyProtection="1">
      <alignment horizontal="center" vertical="center" wrapText="1"/>
      <protection locked="0"/>
    </xf>
    <xf numFmtId="169" fontId="1" fillId="2" borderId="27" xfId="1" applyNumberFormat="1" applyFont="1" applyFill="1" applyBorder="1" applyAlignment="1" applyProtection="1">
      <alignment horizontal="right" vertical="center"/>
    </xf>
    <xf numFmtId="1" fontId="1" fillId="2" borderId="56" xfId="1" applyNumberFormat="1" applyFont="1" applyFill="1" applyBorder="1" applyAlignment="1" applyProtection="1">
      <alignment horizontal="left" vertical="center"/>
    </xf>
    <xf numFmtId="167" fontId="1" fillId="2" borderId="27" xfId="1" applyNumberFormat="1" applyFont="1" applyFill="1" applyBorder="1" applyAlignment="1" applyProtection="1">
      <alignment horizontal="left" vertical="center" indent="1"/>
    </xf>
    <xf numFmtId="167" fontId="1" fillId="2" borderId="45" xfId="1" applyNumberFormat="1" applyFont="1" applyFill="1" applyBorder="1" applyAlignment="1" applyProtection="1">
      <alignment horizontal="left" vertical="center" indent="1"/>
    </xf>
    <xf numFmtId="167" fontId="1" fillId="2" borderId="56" xfId="1" applyNumberFormat="1" applyFont="1" applyFill="1" applyBorder="1" applyAlignment="1" applyProtection="1">
      <alignment horizontal="left" vertical="center" indent="1"/>
    </xf>
    <xf numFmtId="0" fontId="33" fillId="2" borderId="0" xfId="1" applyFont="1" applyFill="1" applyBorder="1" applyAlignment="1" applyProtection="1">
      <alignment horizontal="right" vertical="center"/>
    </xf>
    <xf numFmtId="0" fontId="4" fillId="0" borderId="3" xfId="1" applyFont="1" applyBorder="1" applyAlignment="1" applyProtection="1">
      <alignment horizontal="left" indent="1"/>
    </xf>
    <xf numFmtId="0" fontId="4" fillId="0" borderId="2" xfId="1" applyFont="1" applyBorder="1" applyAlignment="1" applyProtection="1">
      <alignment horizontal="left" indent="1"/>
    </xf>
    <xf numFmtId="0" fontId="4" fillId="0" borderId="4" xfId="1" applyFont="1" applyBorder="1" applyAlignment="1" applyProtection="1">
      <alignment horizontal="left" indent="1"/>
    </xf>
    <xf numFmtId="0" fontId="28" fillId="2" borderId="0" xfId="1" applyFont="1" applyFill="1" applyBorder="1" applyProtection="1"/>
    <xf numFmtId="0" fontId="34" fillId="2" borderId="27" xfId="1" applyFont="1" applyFill="1" applyBorder="1" applyAlignment="1" applyProtection="1">
      <alignment horizontal="center" vertical="center" wrapText="1"/>
    </xf>
    <xf numFmtId="0" fontId="34" fillId="2" borderId="56" xfId="1" applyFont="1" applyFill="1" applyBorder="1" applyAlignment="1" applyProtection="1">
      <alignment horizontal="center" vertical="center"/>
    </xf>
    <xf numFmtId="0" fontId="13" fillId="2" borderId="27" xfId="1" applyFont="1" applyFill="1" applyBorder="1" applyAlignment="1" applyProtection="1">
      <alignment horizontal="left" vertical="center" indent="1"/>
    </xf>
    <xf numFmtId="0" fontId="7" fillId="2" borderId="45" xfId="1" applyFont="1" applyFill="1" applyBorder="1" applyAlignment="1" applyProtection="1">
      <alignment horizontal="left" vertical="center" indent="1"/>
    </xf>
    <xf numFmtId="0" fontId="7" fillId="2" borderId="56" xfId="1" applyFont="1" applyFill="1" applyBorder="1" applyAlignment="1" applyProtection="1">
      <alignment horizontal="left" vertical="center" indent="1"/>
    </xf>
    <xf numFmtId="0" fontId="28" fillId="2" borderId="46" xfId="1" applyFont="1" applyFill="1" applyBorder="1" applyAlignment="1" applyProtection="1">
      <alignment horizontal="center" vertical="center"/>
    </xf>
    <xf numFmtId="0" fontId="32" fillId="2" borderId="27" xfId="1" applyFont="1" applyFill="1" applyBorder="1" applyAlignment="1" applyProtection="1">
      <alignment horizontal="center" vertical="center"/>
    </xf>
    <xf numFmtId="0" fontId="32" fillId="2" borderId="56" xfId="1" applyFont="1" applyFill="1" applyBorder="1" applyAlignment="1" applyProtection="1">
      <alignment horizontal="center" vertical="center"/>
    </xf>
    <xf numFmtId="0" fontId="12" fillId="2" borderId="46" xfId="1" applyFont="1" applyFill="1" applyBorder="1" applyAlignment="1" applyProtection="1">
      <alignment horizontal="center" vertical="center"/>
    </xf>
    <xf numFmtId="0" fontId="28" fillId="2" borderId="0" xfId="1" applyFont="1" applyFill="1" applyAlignment="1" applyProtection="1">
      <alignment horizontal="center" vertical="center"/>
    </xf>
    <xf numFmtId="0" fontId="29" fillId="2" borderId="0" xfId="1" applyFont="1" applyFill="1" applyBorder="1" applyAlignment="1" applyProtection="1">
      <alignment vertical="center"/>
    </xf>
    <xf numFmtId="0" fontId="28" fillId="2" borderId="0" xfId="1" applyFont="1" applyFill="1" applyBorder="1" applyAlignment="1" applyProtection="1">
      <alignment vertical="center"/>
    </xf>
    <xf numFmtId="0" fontId="29" fillId="2" borderId="0" xfId="1" applyFont="1" applyFill="1" applyAlignment="1" applyProtection="1">
      <alignment vertical="center"/>
    </xf>
    <xf numFmtId="0" fontId="28" fillId="2" borderId="0" xfId="1" applyFont="1" applyFill="1" applyAlignment="1" applyProtection="1">
      <alignment vertical="center"/>
    </xf>
    <xf numFmtId="0" fontId="28" fillId="2" borderId="10" xfId="1" applyFont="1" applyFill="1" applyBorder="1" applyAlignment="1" applyProtection="1">
      <alignment vertical="center"/>
    </xf>
    <xf numFmtId="0" fontId="28" fillId="2" borderId="46" xfId="1" applyFont="1" applyFill="1" applyBorder="1" applyAlignment="1" applyProtection="1">
      <alignment vertical="center"/>
    </xf>
    <xf numFmtId="0" fontId="29" fillId="2" borderId="57" xfId="1" applyFont="1" applyFill="1" applyBorder="1" applyProtection="1"/>
    <xf numFmtId="0" fontId="28" fillId="2" borderId="57" xfId="1" applyFont="1" applyFill="1" applyBorder="1" applyProtection="1"/>
    <xf numFmtId="167" fontId="12" fillId="2" borderId="57" xfId="1" applyNumberFormat="1" applyFont="1" applyFill="1" applyBorder="1" applyAlignment="1" applyProtection="1">
      <alignment vertical="center"/>
    </xf>
    <xf numFmtId="0" fontId="28" fillId="2" borderId="57" xfId="1" applyFont="1" applyFill="1" applyBorder="1" applyAlignment="1" applyProtection="1">
      <alignment vertical="center"/>
    </xf>
    <xf numFmtId="0" fontId="1" fillId="2" borderId="0" xfId="1" applyFont="1" applyFill="1" applyBorder="1" applyAlignment="1" applyProtection="1">
      <alignment horizontal="center" vertical="center"/>
    </xf>
    <xf numFmtId="0" fontId="28" fillId="2" borderId="0" xfId="1" applyFont="1" applyFill="1" applyBorder="1" applyAlignment="1" applyProtection="1">
      <alignment horizontal="center" vertical="center"/>
    </xf>
    <xf numFmtId="0" fontId="12" fillId="2" borderId="57" xfId="1" applyFont="1" applyFill="1" applyBorder="1" applyAlignment="1" applyProtection="1">
      <alignment horizontal="center" vertical="center"/>
    </xf>
    <xf numFmtId="0" fontId="28" fillId="2" borderId="57" xfId="1" applyFont="1" applyFill="1" applyBorder="1" applyAlignment="1" applyProtection="1">
      <alignment horizontal="center" vertical="center"/>
    </xf>
    <xf numFmtId="0" fontId="12" fillId="2" borderId="0" xfId="1" applyFont="1" applyFill="1" applyBorder="1" applyAlignment="1" applyProtection="1">
      <alignment horizontal="center" vertical="center"/>
    </xf>
    <xf numFmtId="0" fontId="1" fillId="2" borderId="0" xfId="1" applyFont="1" applyFill="1" applyBorder="1" applyAlignment="1" applyProtection="1">
      <alignment vertical="center"/>
    </xf>
    <xf numFmtId="0" fontId="7" fillId="2" borderId="0" xfId="1" applyFont="1" applyFill="1" applyBorder="1" applyAlignment="1" applyProtection="1">
      <alignment horizontal="center" vertical="center"/>
    </xf>
    <xf numFmtId="0" fontId="4" fillId="2" borderId="0" xfId="1" applyFont="1" applyFill="1" applyBorder="1" applyAlignment="1" applyProtection="1">
      <alignment vertical="center" wrapText="1"/>
    </xf>
    <xf numFmtId="0" fontId="1" fillId="0" borderId="3" xfId="1" applyFont="1" applyBorder="1" applyAlignment="1" applyProtection="1">
      <alignment horizontal="left" vertical="center" wrapText="1" indent="1"/>
    </xf>
    <xf numFmtId="0" fontId="9" fillId="0" borderId="2" xfId="1" applyFont="1" applyBorder="1" applyAlignment="1" applyProtection="1">
      <alignment horizontal="left" vertical="center" wrapText="1" indent="1"/>
    </xf>
    <xf numFmtId="0" fontId="9" fillId="0" borderId="4" xfId="1" applyFont="1" applyBorder="1" applyAlignment="1" applyProtection="1">
      <alignment horizontal="left" vertical="center" wrapText="1" indent="1"/>
    </xf>
    <xf numFmtId="0" fontId="1" fillId="0" borderId="3" xfId="1" applyFont="1" applyBorder="1" applyAlignment="1" applyProtection="1">
      <alignment horizontal="center" vertical="center" wrapText="1"/>
    </xf>
    <xf numFmtId="0" fontId="1" fillId="0" borderId="2" xfId="1" applyFont="1" applyBorder="1" applyAlignment="1" applyProtection="1">
      <alignment horizontal="center" vertical="center" wrapText="1"/>
    </xf>
    <xf numFmtId="0" fontId="1" fillId="0" borderId="4" xfId="1" applyFont="1" applyBorder="1" applyAlignment="1" applyProtection="1">
      <alignment horizontal="center" vertical="center" wrapText="1"/>
    </xf>
    <xf numFmtId="0" fontId="9" fillId="0" borderId="1" xfId="1" applyFont="1" applyBorder="1" applyAlignment="1" applyProtection="1">
      <alignment horizontal="left" vertical="center" wrapText="1" indent="1"/>
    </xf>
    <xf numFmtId="0" fontId="9" fillId="0" borderId="0" xfId="1" applyFont="1" applyBorder="1" applyAlignment="1" applyProtection="1">
      <alignment horizontal="left" vertical="center" wrapText="1" indent="1"/>
    </xf>
    <xf numFmtId="0" fontId="9" fillId="0" borderId="6" xfId="1" applyFont="1" applyBorder="1" applyAlignment="1" applyProtection="1">
      <alignment horizontal="left" vertical="center" wrapText="1" indent="1"/>
    </xf>
    <xf numFmtId="0" fontId="25" fillId="0" borderId="8" xfId="1" applyFont="1" applyBorder="1" applyAlignment="1" applyProtection="1">
      <alignment horizontal="center" vertical="center"/>
    </xf>
    <xf numFmtId="0" fontId="25" fillId="0" borderId="9" xfId="1" applyFont="1" applyBorder="1" applyAlignment="1" applyProtection="1">
      <alignment horizontal="center" vertical="center"/>
    </xf>
    <xf numFmtId="0" fontId="25" fillId="0" borderId="14" xfId="1" applyFont="1" applyBorder="1" applyAlignment="1" applyProtection="1">
      <alignment horizontal="center" vertical="center"/>
    </xf>
    <xf numFmtId="0" fontId="25" fillId="2" borderId="0" xfId="1" applyFont="1" applyFill="1" applyBorder="1" applyAlignment="1" applyProtection="1">
      <alignment vertical="center"/>
    </xf>
    <xf numFmtId="0" fontId="9" fillId="0" borderId="13" xfId="1" applyFont="1" applyBorder="1" applyAlignment="1" applyProtection="1">
      <alignment horizontal="left" vertical="center" wrapText="1" indent="1"/>
    </xf>
    <xf numFmtId="0" fontId="9" fillId="0" borderId="12" xfId="1" applyFont="1" applyBorder="1" applyAlignment="1" applyProtection="1">
      <alignment horizontal="left" vertical="center" wrapText="1" indent="1"/>
    </xf>
    <xf numFmtId="0" fontId="9" fillId="0" borderId="5" xfId="1" applyFont="1" applyBorder="1" applyAlignment="1" applyProtection="1">
      <alignment horizontal="left" vertical="center" wrapText="1" indent="1"/>
    </xf>
    <xf numFmtId="0" fontId="25" fillId="0" borderId="13" xfId="1" applyFont="1" applyBorder="1" applyAlignment="1" applyProtection="1">
      <alignment horizontal="center" vertical="center"/>
    </xf>
    <xf numFmtId="0" fontId="25" fillId="0" borderId="12" xfId="1" applyFont="1" applyBorder="1" applyAlignment="1" applyProtection="1">
      <alignment horizontal="center" vertical="center"/>
    </xf>
    <xf numFmtId="0" fontId="25" fillId="0" borderId="5" xfId="1" applyFont="1" applyBorder="1" applyAlignment="1" applyProtection="1">
      <alignment horizontal="center" vertical="center"/>
    </xf>
    <xf numFmtId="0" fontId="28" fillId="2" borderId="12" xfId="1" applyFont="1" applyFill="1" applyBorder="1" applyAlignment="1" applyProtection="1">
      <alignment vertical="center"/>
    </xf>
  </cellXfs>
  <cellStyles count="3">
    <cellStyle name="Standard" xfId="0" builtinId="0"/>
    <cellStyle name="Standard 10" xfId="2"/>
    <cellStyle name="Standard 5" xfId="1"/>
  </cellStyles>
  <dxfs count="2">
    <dxf>
      <font>
        <color rgb="FFFF0000"/>
      </font>
    </dxf>
    <dxf>
      <font>
        <color rgb="FF00B0F0"/>
      </font>
    </dxf>
  </dxfs>
  <tableStyles count="0" defaultTableStyle="TableStyleMedium9" defaultPivotStyle="PivotStyleLight16"/>
  <colors>
    <mruColors>
      <color rgb="FFFFFFC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AT"/>
  <c:style val="44"/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nur V - Niveau</a:t>
            </a:r>
          </a:p>
        </c:rich>
      </c:tx>
      <c:layout>
        <c:manualLayout>
          <c:xMode val="edge"/>
          <c:yMode val="edge"/>
          <c:x val="0.60041256735085657"/>
          <c:y val="0.14705866544838889"/>
        </c:manualLayout>
      </c:layout>
    </c:title>
    <c:plotArea>
      <c:layout>
        <c:manualLayout>
          <c:layoutTarget val="inner"/>
          <c:xMode val="edge"/>
          <c:yMode val="edge"/>
          <c:x val="0.22596062992125987"/>
          <c:y val="7.4548702245552628E-2"/>
          <c:w val="0.64395603674543866"/>
          <c:h val="0.79822506561679785"/>
        </c:manualLayout>
      </c:layout>
      <c:areaChart>
        <c:grouping val="standard"/>
        <c:ser>
          <c:idx val="0"/>
          <c:order val="0"/>
          <c:tx>
            <c:v>Notenverteilung</c:v>
          </c:tx>
          <c:cat>
            <c:strLit>
              <c:ptCount val="9"/>
              <c:pt idx="0">
                <c:v>1</c:v>
              </c:pt>
              <c:pt idx="1">
                <c:v>1-2</c:v>
              </c:pt>
              <c:pt idx="2">
                <c:v>2</c:v>
              </c:pt>
              <c:pt idx="3">
                <c:v>2-3</c:v>
              </c:pt>
              <c:pt idx="4">
                <c:v>3</c:v>
              </c:pt>
              <c:pt idx="5">
                <c:v>3-4</c:v>
              </c:pt>
              <c:pt idx="6">
                <c:v>4</c:v>
              </c:pt>
              <c:pt idx="7">
                <c:v>4-5</c:v>
              </c:pt>
              <c:pt idx="8">
                <c:v>5</c:v>
              </c:pt>
            </c:strLit>
          </c:cat>
          <c:val>
            <c:numRef>
              <c:f>'1.SA'!$Y$26:$AG$26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</c:ser>
        <c:axId val="52734208"/>
        <c:axId val="52736000"/>
      </c:areaChart>
      <c:catAx>
        <c:axId val="52734208"/>
        <c:scaling>
          <c:orientation val="minMax"/>
        </c:scaling>
        <c:axPos val="b"/>
        <c:minorGridlines/>
        <c:tickLblPos val="nextTo"/>
        <c:txPr>
          <a:bodyPr/>
          <a:lstStyle/>
          <a:p>
            <a:pPr>
              <a:defRPr sz="800">
                <a:solidFill>
                  <a:srgbClr val="FF0000"/>
                </a:solidFill>
              </a:defRPr>
            </a:pPr>
            <a:endParaRPr lang="de-DE"/>
          </a:p>
        </c:txPr>
        <c:crossAx val="52736000"/>
        <c:crosses val="autoZero"/>
        <c:auto val="1"/>
        <c:lblAlgn val="ctr"/>
        <c:lblOffset val="100"/>
        <c:tickMarkSkip val="2"/>
      </c:catAx>
      <c:valAx>
        <c:axId val="52736000"/>
        <c:scaling>
          <c:orientation val="minMax"/>
          <c:max val="10"/>
        </c:scaling>
        <c:axPos val="l"/>
        <c:majorGridlines/>
        <c:numFmt formatCode="General" sourceLinked="1"/>
        <c:tickLblPos val="nextTo"/>
        <c:crossAx val="52734208"/>
        <c:crosses val="autoZero"/>
        <c:crossBetween val="midCat"/>
        <c:majorUnit val="1"/>
      </c:valAx>
    </c:plotArea>
    <c:legend>
      <c:legendPos val="r"/>
      <c:layout>
        <c:manualLayout>
          <c:xMode val="edge"/>
          <c:yMode val="edge"/>
          <c:x val="0.58903287715459263"/>
          <c:y val="7.1730739539910521E-2"/>
          <c:w val="0.23935343177241719"/>
          <c:h val="8.9120152643035702E-2"/>
        </c:manualLayout>
      </c:layout>
      <c:txPr>
        <a:bodyPr/>
        <a:lstStyle/>
        <a:p>
          <a:pPr>
            <a:defRPr sz="800"/>
          </a:pPr>
          <a:endParaRPr lang="de-DE"/>
        </a:p>
      </c:txPr>
    </c:legend>
    <c:plotVisOnly val="1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AT"/>
  <c:style val="44"/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alle V- Niveau</a:t>
            </a:r>
          </a:p>
        </c:rich>
      </c:tx>
      <c:layout>
        <c:manualLayout>
          <c:xMode val="edge"/>
          <c:yMode val="edge"/>
          <c:x val="0.60041256735085657"/>
          <c:y val="0.14705866544838889"/>
        </c:manualLayout>
      </c:layout>
    </c:title>
    <c:plotArea>
      <c:layout>
        <c:manualLayout>
          <c:layoutTarget val="inner"/>
          <c:xMode val="edge"/>
          <c:yMode val="edge"/>
          <c:x val="0.22596062992125987"/>
          <c:y val="7.4548702245552628E-2"/>
          <c:w val="0.64395603674543889"/>
          <c:h val="0.79822506561679785"/>
        </c:manualLayout>
      </c:layout>
      <c:areaChart>
        <c:grouping val="standard"/>
        <c:ser>
          <c:idx val="0"/>
          <c:order val="0"/>
          <c:tx>
            <c:v>Notenverteilung</c:v>
          </c:tx>
          <c:cat>
            <c:strLit>
              <c:ptCount val="9"/>
              <c:pt idx="0">
                <c:v>1</c:v>
              </c:pt>
              <c:pt idx="1">
                <c:v>1-2</c:v>
              </c:pt>
              <c:pt idx="2">
                <c:v>2</c:v>
              </c:pt>
              <c:pt idx="3">
                <c:v>2-3</c:v>
              </c:pt>
              <c:pt idx="4">
                <c:v>3</c:v>
              </c:pt>
              <c:pt idx="5">
                <c:v>3-4</c:v>
              </c:pt>
              <c:pt idx="6">
                <c:v>4</c:v>
              </c:pt>
              <c:pt idx="7">
                <c:v>4-5</c:v>
              </c:pt>
              <c:pt idx="8">
                <c:v>5</c:v>
              </c:pt>
            </c:strLit>
          </c:cat>
          <c:val>
            <c:numRef>
              <c:f>'1.SA'!$Y$32:$AG$32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</c:numCache>
            </c:numRef>
          </c:val>
        </c:ser>
        <c:axId val="53317632"/>
        <c:axId val="53319168"/>
      </c:areaChart>
      <c:catAx>
        <c:axId val="53317632"/>
        <c:scaling>
          <c:orientation val="minMax"/>
        </c:scaling>
        <c:axPos val="b"/>
        <c:minorGridlines/>
        <c:tickLblPos val="nextTo"/>
        <c:txPr>
          <a:bodyPr/>
          <a:lstStyle/>
          <a:p>
            <a:pPr>
              <a:defRPr sz="800">
                <a:solidFill>
                  <a:srgbClr val="FF0000"/>
                </a:solidFill>
              </a:defRPr>
            </a:pPr>
            <a:endParaRPr lang="de-DE"/>
          </a:p>
        </c:txPr>
        <c:crossAx val="53319168"/>
        <c:crosses val="autoZero"/>
        <c:auto val="1"/>
        <c:lblAlgn val="ctr"/>
        <c:lblOffset val="100"/>
        <c:tickMarkSkip val="2"/>
      </c:catAx>
      <c:valAx>
        <c:axId val="53319168"/>
        <c:scaling>
          <c:orientation val="minMax"/>
          <c:max val="10"/>
        </c:scaling>
        <c:axPos val="l"/>
        <c:majorGridlines/>
        <c:numFmt formatCode="General" sourceLinked="1"/>
        <c:tickLblPos val="nextTo"/>
        <c:crossAx val="53317632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58903287715459263"/>
          <c:y val="7.1730739539910521E-2"/>
          <c:w val="0.2393534317724173"/>
          <c:h val="8.9120152643035702E-2"/>
        </c:manualLayout>
      </c:layout>
      <c:txPr>
        <a:bodyPr/>
        <a:lstStyle/>
        <a:p>
          <a:pPr>
            <a:defRPr sz="800"/>
          </a:pPr>
          <a:endParaRPr lang="de-DE"/>
        </a:p>
      </c:txPr>
    </c:legend>
    <c:plotVisOnly val="1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AT"/>
  <c:style val="44"/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alle G - Niveau</a:t>
            </a:r>
          </a:p>
        </c:rich>
      </c:tx>
      <c:layout>
        <c:manualLayout>
          <c:xMode val="edge"/>
          <c:yMode val="edge"/>
          <c:x val="0.60393617552562806"/>
          <c:y val="0.14705866544838889"/>
        </c:manualLayout>
      </c:layout>
    </c:title>
    <c:plotArea>
      <c:layout>
        <c:manualLayout>
          <c:layoutTarget val="inner"/>
          <c:xMode val="edge"/>
          <c:yMode val="edge"/>
          <c:x val="0.22596062992125987"/>
          <c:y val="7.4548702245552628E-2"/>
          <c:w val="0.64395603674543911"/>
          <c:h val="0.79822506561679785"/>
        </c:manualLayout>
      </c:layout>
      <c:areaChart>
        <c:grouping val="standard"/>
        <c:ser>
          <c:idx val="0"/>
          <c:order val="0"/>
          <c:tx>
            <c:v>Notenverteilung</c:v>
          </c:tx>
          <c:spPr>
            <a:solidFill>
              <a:srgbClr val="00B0F0"/>
            </a:solidFill>
          </c:spPr>
          <c:cat>
            <c:strLit>
              <c:ptCount val="9"/>
              <c:pt idx="0">
                <c:v>1</c:v>
              </c:pt>
              <c:pt idx="1">
                <c:v>1-2</c:v>
              </c:pt>
              <c:pt idx="2">
                <c:v>2</c:v>
              </c:pt>
              <c:pt idx="3">
                <c:v>2-3</c:v>
              </c:pt>
              <c:pt idx="4">
                <c:v>3</c:v>
              </c:pt>
              <c:pt idx="5">
                <c:v>3-4</c:v>
              </c:pt>
              <c:pt idx="6">
                <c:v>4</c:v>
              </c:pt>
              <c:pt idx="7">
                <c:v>4-5</c:v>
              </c:pt>
              <c:pt idx="8">
                <c:v>5</c:v>
              </c:pt>
            </c:strLit>
          </c:cat>
          <c:val>
            <c:numRef>
              <c:f>'1.SA'!$Y$35:$AG$35</c:f>
              <c:numCache>
                <c:formatCode>General</c:formatCode>
                <c:ptCount val="9"/>
                <c:pt idx="0">
                  <c:v>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</c:ser>
        <c:axId val="53478528"/>
        <c:axId val="53480064"/>
      </c:areaChart>
      <c:catAx>
        <c:axId val="53478528"/>
        <c:scaling>
          <c:orientation val="minMax"/>
        </c:scaling>
        <c:axPos val="b"/>
        <c:minorGridlines/>
        <c:tickLblPos val="nextTo"/>
        <c:txPr>
          <a:bodyPr/>
          <a:lstStyle/>
          <a:p>
            <a:pPr>
              <a:defRPr sz="800">
                <a:solidFill>
                  <a:srgbClr val="FF0000"/>
                </a:solidFill>
              </a:defRPr>
            </a:pPr>
            <a:endParaRPr lang="de-DE"/>
          </a:p>
        </c:txPr>
        <c:crossAx val="53480064"/>
        <c:crosses val="autoZero"/>
        <c:auto val="1"/>
        <c:lblAlgn val="ctr"/>
        <c:lblOffset val="100"/>
        <c:tickMarkSkip val="2"/>
      </c:catAx>
      <c:valAx>
        <c:axId val="53480064"/>
        <c:scaling>
          <c:orientation val="minMax"/>
          <c:max val="10"/>
        </c:scaling>
        <c:axPos val="l"/>
        <c:majorGridlines/>
        <c:numFmt formatCode="General" sourceLinked="1"/>
        <c:tickLblPos val="nextTo"/>
        <c:crossAx val="53478528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58903287715459263"/>
          <c:y val="7.1730739539910521E-2"/>
          <c:w val="0.23935343177241741"/>
          <c:h val="8.9120152643035702E-2"/>
        </c:manualLayout>
      </c:layout>
      <c:txPr>
        <a:bodyPr/>
        <a:lstStyle/>
        <a:p>
          <a:pPr>
            <a:defRPr sz="800"/>
          </a:pPr>
          <a:endParaRPr lang="de-DE"/>
        </a:p>
      </c:txPr>
    </c:legend>
    <c:plotVisOnly val="1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AT"/>
  <c:style val="44"/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nur G - Niveau</a:t>
            </a:r>
          </a:p>
        </c:rich>
      </c:tx>
      <c:layout>
        <c:manualLayout>
          <c:xMode val="edge"/>
          <c:yMode val="edge"/>
          <c:x val="0.60393617552562806"/>
          <c:y val="0.14705866544838889"/>
        </c:manualLayout>
      </c:layout>
    </c:title>
    <c:plotArea>
      <c:layout>
        <c:manualLayout>
          <c:layoutTarget val="inner"/>
          <c:xMode val="edge"/>
          <c:yMode val="edge"/>
          <c:x val="0.22596062992125987"/>
          <c:y val="7.4548702245552628E-2"/>
          <c:w val="0.64395603674543889"/>
          <c:h val="0.79822506561679785"/>
        </c:manualLayout>
      </c:layout>
      <c:areaChart>
        <c:grouping val="standard"/>
        <c:ser>
          <c:idx val="0"/>
          <c:order val="0"/>
          <c:tx>
            <c:v>Notenverteilung</c:v>
          </c:tx>
          <c:spPr>
            <a:solidFill>
              <a:srgbClr val="00B0F0"/>
            </a:solidFill>
          </c:spPr>
          <c:cat>
            <c:strLit>
              <c:ptCount val="9"/>
              <c:pt idx="0">
                <c:v>1</c:v>
              </c:pt>
              <c:pt idx="1">
                <c:v>1-2</c:v>
              </c:pt>
              <c:pt idx="2">
                <c:v>2</c:v>
              </c:pt>
              <c:pt idx="3">
                <c:v>2-3</c:v>
              </c:pt>
              <c:pt idx="4">
                <c:v>3</c:v>
              </c:pt>
              <c:pt idx="5">
                <c:v>3-4</c:v>
              </c:pt>
              <c:pt idx="6">
                <c:v>4</c:v>
              </c:pt>
              <c:pt idx="7">
                <c:v>4-5</c:v>
              </c:pt>
              <c:pt idx="8">
                <c:v>5</c:v>
              </c:pt>
            </c:strLit>
          </c:cat>
          <c:val>
            <c:numRef>
              <c:f>'1.SA'!$Y$29:$AG$29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</c:ser>
        <c:axId val="53508352"/>
        <c:axId val="53510144"/>
      </c:areaChart>
      <c:catAx>
        <c:axId val="53508352"/>
        <c:scaling>
          <c:orientation val="minMax"/>
        </c:scaling>
        <c:axPos val="b"/>
        <c:minorGridlines/>
        <c:tickLblPos val="nextTo"/>
        <c:txPr>
          <a:bodyPr/>
          <a:lstStyle/>
          <a:p>
            <a:pPr>
              <a:defRPr sz="800">
                <a:solidFill>
                  <a:srgbClr val="FF0000"/>
                </a:solidFill>
              </a:defRPr>
            </a:pPr>
            <a:endParaRPr lang="de-DE"/>
          </a:p>
        </c:txPr>
        <c:crossAx val="53510144"/>
        <c:crosses val="autoZero"/>
        <c:auto val="1"/>
        <c:lblAlgn val="ctr"/>
        <c:lblOffset val="100"/>
        <c:tickMarkSkip val="2"/>
      </c:catAx>
      <c:valAx>
        <c:axId val="53510144"/>
        <c:scaling>
          <c:orientation val="minMax"/>
          <c:max val="10"/>
        </c:scaling>
        <c:axPos val="l"/>
        <c:majorGridlines/>
        <c:numFmt formatCode="General" sourceLinked="1"/>
        <c:tickLblPos val="nextTo"/>
        <c:crossAx val="53508352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58903287715459263"/>
          <c:y val="7.1730739539910521E-2"/>
          <c:w val="0.2393534317724173"/>
          <c:h val="8.9120152643035702E-2"/>
        </c:manualLayout>
      </c:layout>
      <c:txPr>
        <a:bodyPr/>
        <a:lstStyle/>
        <a:p>
          <a:pPr>
            <a:defRPr sz="800"/>
          </a:pPr>
          <a:endParaRPr lang="de-DE"/>
        </a:p>
      </c:txPr>
    </c:legend>
    <c:plotVisOnly val="1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image" Target="../media/image1.png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161365</xdr:colOff>
      <xdr:row>17</xdr:row>
      <xdr:rowOff>1</xdr:rowOff>
    </xdr:from>
    <xdr:to>
      <xdr:col>27</xdr:col>
      <xdr:colOff>104503</xdr:colOff>
      <xdr:row>18</xdr:row>
      <xdr:rowOff>0</xdr:rowOff>
    </xdr:to>
    <xdr:cxnSp macro="">
      <xdr:nvCxnSpPr>
        <xdr:cNvPr id="3" name="Gerade Verbindung 2"/>
        <xdr:cNvCxnSpPr/>
      </xdr:nvCxnSpPr>
      <xdr:spPr>
        <a:xfrm flipV="1">
          <a:off x="7659445" y="3200401"/>
          <a:ext cx="430818" cy="182879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120063</xdr:colOff>
      <xdr:row>17</xdr:row>
      <xdr:rowOff>4355</xdr:rowOff>
    </xdr:from>
    <xdr:to>
      <xdr:col>29</xdr:col>
      <xdr:colOff>107576</xdr:colOff>
      <xdr:row>18</xdr:row>
      <xdr:rowOff>0</xdr:rowOff>
    </xdr:to>
    <xdr:cxnSp macro="">
      <xdr:nvCxnSpPr>
        <xdr:cNvPr id="4" name="Gerade Verbindung 3"/>
        <xdr:cNvCxnSpPr/>
      </xdr:nvCxnSpPr>
      <xdr:spPr>
        <a:xfrm>
          <a:off x="8105823" y="3204755"/>
          <a:ext cx="475193" cy="178525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34</xdr:col>
      <xdr:colOff>440952</xdr:colOff>
      <xdr:row>15</xdr:row>
      <xdr:rowOff>124945</xdr:rowOff>
    </xdr:from>
    <xdr:to>
      <xdr:col>39</xdr:col>
      <xdr:colOff>231402</xdr:colOff>
      <xdr:row>28</xdr:row>
      <xdr:rowOff>88424</xdr:rowOff>
    </xdr:to>
    <xdr:graphicFrame macro="">
      <xdr:nvGraphicFramePr>
        <xdr:cNvPr id="5" name="Diagramm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34</xdr:col>
      <xdr:colOff>401411</xdr:colOff>
      <xdr:row>0</xdr:row>
      <xdr:rowOff>53068</xdr:rowOff>
    </xdr:from>
    <xdr:to>
      <xdr:col>39</xdr:col>
      <xdr:colOff>202747</xdr:colOff>
      <xdr:row>13</xdr:row>
      <xdr:rowOff>2720</xdr:rowOff>
    </xdr:to>
    <xdr:graphicFrame macro="">
      <xdr:nvGraphicFramePr>
        <xdr:cNvPr id="6" name="Diagramm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39</xdr:col>
      <xdr:colOff>571500</xdr:colOff>
      <xdr:row>0</xdr:row>
      <xdr:rowOff>74839</xdr:rowOff>
    </xdr:from>
    <xdr:to>
      <xdr:col>44</xdr:col>
      <xdr:colOff>361950</xdr:colOff>
      <xdr:row>13</xdr:row>
      <xdr:rowOff>4083</xdr:rowOff>
    </xdr:to>
    <xdr:graphicFrame macro="">
      <xdr:nvGraphicFramePr>
        <xdr:cNvPr id="7" name="Diagramm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39</xdr:col>
      <xdr:colOff>523875</xdr:colOff>
      <xdr:row>15</xdr:row>
      <xdr:rowOff>85725</xdr:rowOff>
    </xdr:from>
    <xdr:to>
      <xdr:col>44</xdr:col>
      <xdr:colOff>312964</xdr:colOff>
      <xdr:row>28</xdr:row>
      <xdr:rowOff>110219</xdr:rowOff>
    </xdr:to>
    <xdr:graphicFrame macro="">
      <xdr:nvGraphicFramePr>
        <xdr:cNvPr id="8" name="Diagramm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 editAs="oneCell">
    <xdr:from>
      <xdr:col>4</xdr:col>
      <xdr:colOff>47626</xdr:colOff>
      <xdr:row>28</xdr:row>
      <xdr:rowOff>161924</xdr:rowOff>
    </xdr:from>
    <xdr:to>
      <xdr:col>5</xdr:col>
      <xdr:colOff>114301</xdr:colOff>
      <xdr:row>31</xdr:row>
      <xdr:rowOff>78544</xdr:rowOff>
    </xdr:to>
    <xdr:pic>
      <xdr:nvPicPr>
        <xdr:cNvPr id="10" name="Grafik 9"/>
        <xdr:cNvPicPr/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2276476" y="5429249"/>
          <a:ext cx="419100" cy="45954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190672</xdr:colOff>
      <xdr:row>45</xdr:row>
      <xdr:rowOff>23509</xdr:rowOff>
    </xdr:from>
    <xdr:to>
      <xdr:col>18</xdr:col>
      <xdr:colOff>169936</xdr:colOff>
      <xdr:row>45</xdr:row>
      <xdr:rowOff>284812</xdr:rowOff>
    </xdr:to>
    <xdr:pic>
      <xdr:nvPicPr>
        <xdr:cNvPr id="3" name="Grafik 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550948" y="10008337"/>
          <a:ext cx="294574" cy="26130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H36"/>
  <sheetViews>
    <sheetView tabSelected="1" view="pageBreakPreview" zoomScale="55" zoomScaleNormal="70" zoomScaleSheetLayoutView="55" zoomScalePageLayoutView="115" workbookViewId="0">
      <selection activeCell="N2" sqref="N2"/>
    </sheetView>
  </sheetViews>
  <sheetFormatPr baseColWidth="10" defaultColWidth="11.42578125" defaultRowHeight="12.75"/>
  <cols>
    <col min="1" max="1" width="18.7109375" style="1" customWidth="1"/>
    <col min="2" max="2" width="5.28515625" style="2" customWidth="1"/>
    <col min="3" max="4" width="4.7109375" style="2" customWidth="1"/>
    <col min="5" max="6" width="5.28515625" style="1" customWidth="1"/>
    <col min="7" max="34" width="3.5703125" style="1" customWidth="1"/>
    <col min="35" max="16384" width="11.42578125" style="1"/>
  </cols>
  <sheetData>
    <row r="1" spans="1:34" ht="30" customHeight="1" thickBot="1">
      <c r="A1" s="3" t="s">
        <v>9</v>
      </c>
      <c r="B1" s="53" t="s">
        <v>36</v>
      </c>
      <c r="C1" s="70" t="s">
        <v>60</v>
      </c>
      <c r="D1" s="71" t="s">
        <v>37</v>
      </c>
      <c r="E1" s="4" t="s">
        <v>10</v>
      </c>
      <c r="F1" s="5" t="s">
        <v>11</v>
      </c>
      <c r="G1" s="108" t="s">
        <v>12</v>
      </c>
      <c r="H1" s="109"/>
      <c r="I1" s="109"/>
      <c r="J1" s="109"/>
      <c r="K1" s="109"/>
      <c r="L1" s="109"/>
      <c r="M1" s="109"/>
      <c r="N1" s="109"/>
      <c r="O1" s="109"/>
      <c r="P1" s="109"/>
      <c r="Q1" s="109"/>
      <c r="R1" s="109"/>
      <c r="S1" s="110"/>
      <c r="T1" s="111" t="s">
        <v>13</v>
      </c>
      <c r="U1" s="112"/>
      <c r="V1" s="112"/>
      <c r="W1" s="112"/>
      <c r="X1" s="112"/>
      <c r="Y1" s="112"/>
      <c r="Z1" s="112"/>
      <c r="AA1" s="112"/>
      <c r="AB1" s="112"/>
      <c r="AC1" s="112"/>
      <c r="AD1" s="112"/>
      <c r="AE1" s="112"/>
      <c r="AF1" s="112"/>
      <c r="AG1" s="112"/>
      <c r="AH1" s="113"/>
    </row>
    <row r="2" spans="1:34" ht="14.65" customHeight="1" thickBot="1">
      <c r="A2" s="6" t="s">
        <v>75</v>
      </c>
      <c r="B2" s="54" t="s">
        <v>61</v>
      </c>
      <c r="C2" s="68">
        <f t="shared" ref="C2:C22" si="0">IF(F2="-","-",IF(F2&gt;=$X$8,1,(IF(F2&gt;$U$10,1.5,(IF(F2&gt;=$X$10,2,(IF(F2&gt;$U$12,2.5,(IF(F2&gt;=$X$12,3,(IF(F2&gt;$U$14,3.5,(IF(F2&gt;=$X$14,4,(IF(F2&gt;$U$16,4.5,5))))))))))))))))</f>
        <v>3</v>
      </c>
      <c r="D2" s="69">
        <f t="shared" ref="D2:D22" si="1">IF(F2="-","-",IF(F2&gt;=$X$4,1,(IF(F2&gt;$U$6,1.5,(IF(F2&gt;=$X$6,2,(IF(F2&gt;$U$8,2.5,(IF(F2&gt;=$X$8,3,(IF(F2&gt;$U$10,3.5,(IF(F2&gt;=$X$10,4,(IF(F2&gt;$U$12,4.5,5))))))))))))))))</f>
        <v>5</v>
      </c>
      <c r="E2" s="7">
        <f>IF($C$28=0,"-",ROUND((100/$C$28)*SUM(G2:S2),1))</f>
        <v>53.3</v>
      </c>
      <c r="F2" s="8">
        <f>IF(AND(G2="",H2="",I2="",J2="",K2="",L2="",M2="",N2="",O2="",P2="",R2="",S2=""),"-",SUM(G2:S2))</f>
        <v>32</v>
      </c>
      <c r="G2" s="39">
        <v>5</v>
      </c>
      <c r="H2" s="40">
        <v>4</v>
      </c>
      <c r="I2" s="40">
        <v>7</v>
      </c>
      <c r="J2" s="40">
        <v>10</v>
      </c>
      <c r="K2" s="40">
        <v>6</v>
      </c>
      <c r="L2" s="40"/>
      <c r="M2" s="40"/>
      <c r="N2" s="40"/>
      <c r="O2" s="40"/>
      <c r="P2" s="41"/>
      <c r="Q2" s="41"/>
      <c r="R2" s="41"/>
      <c r="S2" s="42"/>
      <c r="T2" s="12"/>
      <c r="U2" s="13"/>
      <c r="V2" s="13"/>
      <c r="W2" s="13"/>
      <c r="X2" s="13"/>
      <c r="Y2" s="13"/>
      <c r="Z2" s="13"/>
      <c r="AA2" s="13"/>
      <c r="AB2" s="13"/>
      <c r="AC2" s="13"/>
      <c r="AD2" s="13"/>
      <c r="AE2" s="13"/>
      <c r="AF2" s="13"/>
      <c r="AG2" s="14"/>
      <c r="AH2" s="15"/>
    </row>
    <row r="3" spans="1:34" ht="14.65" customHeight="1" thickBot="1">
      <c r="A3" s="9" t="s">
        <v>76</v>
      </c>
      <c r="B3" s="55" t="s">
        <v>35</v>
      </c>
      <c r="C3" s="68">
        <f t="shared" si="0"/>
        <v>1</v>
      </c>
      <c r="D3" s="69">
        <f t="shared" si="1"/>
        <v>3</v>
      </c>
      <c r="E3" s="7">
        <f t="shared" ref="E3:E27" si="2">IF($C$28=0,"-",ROUND((100/$C$28)*SUM(G3:S3),1))</f>
        <v>73.3</v>
      </c>
      <c r="F3" s="8">
        <f>IF(AND(G3="",H3="",I3="",J3="",K3="",L3="",M3="",N3="",O3="",P3="",R3="",S3=""),"-",SUM(G3:S3))</f>
        <v>44</v>
      </c>
      <c r="G3" s="43">
        <v>9</v>
      </c>
      <c r="H3" s="44">
        <v>7</v>
      </c>
      <c r="I3" s="44">
        <v>13</v>
      </c>
      <c r="J3" s="44">
        <v>8</v>
      </c>
      <c r="K3" s="44">
        <v>7</v>
      </c>
      <c r="L3" s="44"/>
      <c r="M3" s="44"/>
      <c r="N3" s="44"/>
      <c r="O3" s="44"/>
      <c r="P3" s="44"/>
      <c r="Q3" s="44"/>
      <c r="R3" s="44"/>
      <c r="S3" s="45"/>
      <c r="T3" s="12"/>
      <c r="U3" s="114" t="s">
        <v>14</v>
      </c>
      <c r="V3" s="115"/>
      <c r="W3" s="115"/>
      <c r="X3" s="115"/>
      <c r="Y3" s="116"/>
      <c r="Z3" s="114" t="s">
        <v>15</v>
      </c>
      <c r="AA3" s="115"/>
      <c r="AB3" s="115"/>
      <c r="AC3" s="115"/>
      <c r="AD3" s="116"/>
      <c r="AE3" s="114" t="s">
        <v>16</v>
      </c>
      <c r="AF3" s="115"/>
      <c r="AG3" s="116"/>
      <c r="AH3" s="15"/>
    </row>
    <row r="4" spans="1:34" ht="14.65" customHeight="1">
      <c r="A4" s="9" t="s">
        <v>38</v>
      </c>
      <c r="B4" s="55"/>
      <c r="C4" s="68" t="str">
        <f t="shared" si="0"/>
        <v>-</v>
      </c>
      <c r="D4" s="69" t="str">
        <f t="shared" si="1"/>
        <v>-</v>
      </c>
      <c r="E4" s="7">
        <f t="shared" si="2"/>
        <v>0</v>
      </c>
      <c r="F4" s="8" t="str">
        <f t="shared" ref="F4:F27" si="3">IF(AND(G4="",H4="",I4="",J4="",K4="",L4="",M4="",N4="",O4="",P4="",R4="",S4=""),"-",SUM(G4:S4))</f>
        <v>-</v>
      </c>
      <c r="G4" s="43"/>
      <c r="H4" s="44"/>
      <c r="I4" s="44"/>
      <c r="J4" s="44"/>
      <c r="K4" s="44"/>
      <c r="L4" s="44"/>
      <c r="M4" s="44"/>
      <c r="N4" s="44"/>
      <c r="O4" s="44"/>
      <c r="P4" s="44"/>
      <c r="Q4" s="44"/>
      <c r="R4" s="44"/>
      <c r="S4" s="45"/>
      <c r="T4" s="12"/>
      <c r="U4" s="93">
        <f>ROUND($C$28/100*Z4,0)</f>
        <v>60</v>
      </c>
      <c r="V4" s="94"/>
      <c r="W4" s="97" t="s">
        <v>1</v>
      </c>
      <c r="X4" s="98">
        <f>ROUND($C$28/100*AC4,0)</f>
        <v>55</v>
      </c>
      <c r="Y4" s="99"/>
      <c r="Z4" s="101">
        <v>100</v>
      </c>
      <c r="AA4" s="102"/>
      <c r="AB4" s="105" t="s">
        <v>1</v>
      </c>
      <c r="AC4" s="105">
        <v>91</v>
      </c>
      <c r="AD4" s="106"/>
      <c r="AE4" s="16">
        <v>1</v>
      </c>
      <c r="AF4" s="89" t="s">
        <v>35</v>
      </c>
      <c r="AG4" s="90"/>
      <c r="AH4" s="15"/>
    </row>
    <row r="5" spans="1:34" ht="14.65" customHeight="1" thickBot="1">
      <c r="A5" s="9" t="s">
        <v>39</v>
      </c>
      <c r="B5" s="56"/>
      <c r="C5" s="68" t="str">
        <f t="shared" si="0"/>
        <v>-</v>
      </c>
      <c r="D5" s="69" t="str">
        <f t="shared" si="1"/>
        <v>-</v>
      </c>
      <c r="E5" s="7">
        <f t="shared" si="2"/>
        <v>0</v>
      </c>
      <c r="F5" s="8" t="str">
        <f t="shared" si="3"/>
        <v>-</v>
      </c>
      <c r="G5" s="43"/>
      <c r="H5" s="44"/>
      <c r="I5" s="44"/>
      <c r="J5" s="44"/>
      <c r="K5" s="44"/>
      <c r="L5" s="44"/>
      <c r="M5" s="44"/>
      <c r="N5" s="44"/>
      <c r="O5" s="44"/>
      <c r="P5" s="44"/>
      <c r="Q5" s="44"/>
      <c r="R5" s="44"/>
      <c r="S5" s="45"/>
      <c r="T5" s="12"/>
      <c r="U5" s="95"/>
      <c r="V5" s="96"/>
      <c r="W5" s="96"/>
      <c r="X5" s="96"/>
      <c r="Y5" s="100"/>
      <c r="Z5" s="103"/>
      <c r="AA5" s="104"/>
      <c r="AB5" s="104"/>
      <c r="AC5" s="104"/>
      <c r="AD5" s="107"/>
      <c r="AE5" s="17">
        <v>1</v>
      </c>
      <c r="AF5" s="91" t="s">
        <v>61</v>
      </c>
      <c r="AG5" s="92"/>
      <c r="AH5" s="15"/>
    </row>
    <row r="6" spans="1:34" ht="14.65" customHeight="1">
      <c r="A6" s="9" t="s">
        <v>40</v>
      </c>
      <c r="B6" s="56"/>
      <c r="C6" s="68" t="str">
        <f t="shared" si="0"/>
        <v>-</v>
      </c>
      <c r="D6" s="69" t="str">
        <f t="shared" si="1"/>
        <v>-</v>
      </c>
      <c r="E6" s="7">
        <f t="shared" si="2"/>
        <v>0</v>
      </c>
      <c r="F6" s="8" t="str">
        <f t="shared" si="3"/>
        <v>-</v>
      </c>
      <c r="G6" s="43"/>
      <c r="H6" s="44"/>
      <c r="I6" s="44"/>
      <c r="J6" s="44"/>
      <c r="K6" s="44"/>
      <c r="L6" s="44"/>
      <c r="M6" s="44"/>
      <c r="N6" s="44"/>
      <c r="O6" s="44"/>
      <c r="P6" s="44"/>
      <c r="Q6" s="44"/>
      <c r="R6" s="44"/>
      <c r="S6" s="45"/>
      <c r="T6" s="12"/>
      <c r="U6" s="93">
        <f>ROUND($C$28/100*Z6,0)</f>
        <v>54</v>
      </c>
      <c r="V6" s="94"/>
      <c r="W6" s="97" t="s">
        <v>1</v>
      </c>
      <c r="X6" s="98">
        <f>ROUND($C$28/100*AC6,0)</f>
        <v>49</v>
      </c>
      <c r="Y6" s="99"/>
      <c r="Z6" s="101">
        <v>90</v>
      </c>
      <c r="AA6" s="102"/>
      <c r="AB6" s="105" t="s">
        <v>1</v>
      </c>
      <c r="AC6" s="105">
        <v>81</v>
      </c>
      <c r="AD6" s="106"/>
      <c r="AE6" s="16">
        <v>2</v>
      </c>
      <c r="AF6" s="89" t="s">
        <v>35</v>
      </c>
      <c r="AG6" s="90"/>
      <c r="AH6" s="15"/>
    </row>
    <row r="7" spans="1:34" ht="14.65" customHeight="1" thickBot="1">
      <c r="A7" s="9" t="s">
        <v>41</v>
      </c>
      <c r="B7" s="55"/>
      <c r="C7" s="68" t="str">
        <f t="shared" si="0"/>
        <v>-</v>
      </c>
      <c r="D7" s="69" t="str">
        <f t="shared" si="1"/>
        <v>-</v>
      </c>
      <c r="E7" s="7">
        <f t="shared" si="2"/>
        <v>0</v>
      </c>
      <c r="F7" s="8" t="str">
        <f t="shared" si="3"/>
        <v>-</v>
      </c>
      <c r="G7" s="43"/>
      <c r="H7" s="44"/>
      <c r="I7" s="44"/>
      <c r="J7" s="44"/>
      <c r="K7" s="44"/>
      <c r="L7" s="44"/>
      <c r="M7" s="44"/>
      <c r="N7" s="44"/>
      <c r="O7" s="44"/>
      <c r="P7" s="44"/>
      <c r="Q7" s="44"/>
      <c r="R7" s="44"/>
      <c r="S7" s="45"/>
      <c r="T7" s="12"/>
      <c r="U7" s="95"/>
      <c r="V7" s="96"/>
      <c r="W7" s="96"/>
      <c r="X7" s="96"/>
      <c r="Y7" s="100"/>
      <c r="Z7" s="103"/>
      <c r="AA7" s="104"/>
      <c r="AB7" s="104"/>
      <c r="AC7" s="104"/>
      <c r="AD7" s="107"/>
      <c r="AE7" s="17">
        <v>1</v>
      </c>
      <c r="AF7" s="91" t="s">
        <v>61</v>
      </c>
      <c r="AG7" s="92"/>
      <c r="AH7" s="15"/>
    </row>
    <row r="8" spans="1:34" ht="14.65" customHeight="1">
      <c r="A8" s="9" t="s">
        <v>42</v>
      </c>
      <c r="B8" s="56"/>
      <c r="C8" s="68" t="str">
        <f t="shared" si="0"/>
        <v>-</v>
      </c>
      <c r="D8" s="69" t="str">
        <f t="shared" si="1"/>
        <v>-</v>
      </c>
      <c r="E8" s="7">
        <f t="shared" si="2"/>
        <v>0</v>
      </c>
      <c r="F8" s="8" t="str">
        <f t="shared" si="3"/>
        <v>-</v>
      </c>
      <c r="G8" s="43"/>
      <c r="H8" s="44"/>
      <c r="I8" s="44"/>
      <c r="J8" s="44"/>
      <c r="K8" s="44"/>
      <c r="L8" s="44"/>
      <c r="M8" s="44"/>
      <c r="N8" s="44"/>
      <c r="O8" s="44"/>
      <c r="P8" s="44"/>
      <c r="Q8" s="44"/>
      <c r="R8" s="44"/>
      <c r="S8" s="45"/>
      <c r="T8" s="12"/>
      <c r="U8" s="93">
        <f>ROUND($C$28/100*Z8,0)</f>
        <v>48</v>
      </c>
      <c r="V8" s="94"/>
      <c r="W8" s="97" t="s">
        <v>1</v>
      </c>
      <c r="X8" s="98">
        <f>ROUND($C$28/100*AC8,0)</f>
        <v>43</v>
      </c>
      <c r="Y8" s="99"/>
      <c r="Z8" s="101">
        <v>80</v>
      </c>
      <c r="AA8" s="102"/>
      <c r="AB8" s="105" t="s">
        <v>1</v>
      </c>
      <c r="AC8" s="105">
        <v>71</v>
      </c>
      <c r="AD8" s="106"/>
      <c r="AE8" s="16">
        <v>3</v>
      </c>
      <c r="AF8" s="89" t="s">
        <v>35</v>
      </c>
      <c r="AG8" s="90"/>
      <c r="AH8" s="15"/>
    </row>
    <row r="9" spans="1:34" ht="14.65" customHeight="1" thickBot="1">
      <c r="A9" s="9" t="s">
        <v>43</v>
      </c>
      <c r="B9" s="55"/>
      <c r="C9" s="68" t="str">
        <f t="shared" si="0"/>
        <v>-</v>
      </c>
      <c r="D9" s="69" t="str">
        <f t="shared" si="1"/>
        <v>-</v>
      </c>
      <c r="E9" s="7">
        <f t="shared" si="2"/>
        <v>0</v>
      </c>
      <c r="F9" s="8" t="str">
        <f t="shared" si="3"/>
        <v>-</v>
      </c>
      <c r="G9" s="43"/>
      <c r="H9" s="44"/>
      <c r="I9" s="44"/>
      <c r="J9" s="44"/>
      <c r="K9" s="44"/>
      <c r="L9" s="44"/>
      <c r="M9" s="44"/>
      <c r="N9" s="44"/>
      <c r="O9" s="44"/>
      <c r="P9" s="44"/>
      <c r="Q9" s="44"/>
      <c r="R9" s="44"/>
      <c r="S9" s="45"/>
      <c r="T9" s="12"/>
      <c r="U9" s="95"/>
      <c r="V9" s="96"/>
      <c r="W9" s="96"/>
      <c r="X9" s="96"/>
      <c r="Y9" s="100"/>
      <c r="Z9" s="103"/>
      <c r="AA9" s="104"/>
      <c r="AB9" s="104"/>
      <c r="AC9" s="104"/>
      <c r="AD9" s="107"/>
      <c r="AE9" s="17">
        <v>1</v>
      </c>
      <c r="AF9" s="91" t="s">
        <v>61</v>
      </c>
      <c r="AG9" s="92"/>
      <c r="AH9" s="15"/>
    </row>
    <row r="10" spans="1:34" ht="14.65" customHeight="1">
      <c r="A10" s="9" t="s">
        <v>44</v>
      </c>
      <c r="B10" s="56"/>
      <c r="C10" s="68" t="str">
        <f t="shared" si="0"/>
        <v>-</v>
      </c>
      <c r="D10" s="69" t="str">
        <f t="shared" si="1"/>
        <v>-</v>
      </c>
      <c r="E10" s="7">
        <f t="shared" si="2"/>
        <v>0</v>
      </c>
      <c r="F10" s="8" t="str">
        <f t="shared" si="3"/>
        <v>-</v>
      </c>
      <c r="G10" s="43"/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44"/>
      <c r="S10" s="45"/>
      <c r="T10" s="12"/>
      <c r="U10" s="93">
        <f>ROUND($C$28/100*Z10,0)</f>
        <v>42</v>
      </c>
      <c r="V10" s="94"/>
      <c r="W10" s="97" t="s">
        <v>1</v>
      </c>
      <c r="X10" s="98">
        <f>ROUND($C$28/100*AC10,0)</f>
        <v>37</v>
      </c>
      <c r="Y10" s="99"/>
      <c r="Z10" s="101">
        <v>70</v>
      </c>
      <c r="AA10" s="102"/>
      <c r="AB10" s="105" t="s">
        <v>1</v>
      </c>
      <c r="AC10" s="105">
        <v>61</v>
      </c>
      <c r="AD10" s="106"/>
      <c r="AE10" s="16">
        <v>4</v>
      </c>
      <c r="AF10" s="89" t="s">
        <v>35</v>
      </c>
      <c r="AG10" s="90"/>
      <c r="AH10" s="15"/>
    </row>
    <row r="11" spans="1:34" ht="14.65" customHeight="1" thickBot="1">
      <c r="A11" s="9" t="s">
        <v>45</v>
      </c>
      <c r="B11" s="56"/>
      <c r="C11" s="68" t="str">
        <f t="shared" si="0"/>
        <v>-</v>
      </c>
      <c r="D11" s="69" t="str">
        <f t="shared" si="1"/>
        <v>-</v>
      </c>
      <c r="E11" s="7">
        <f t="shared" si="2"/>
        <v>0</v>
      </c>
      <c r="F11" s="8" t="str">
        <f t="shared" si="3"/>
        <v>-</v>
      </c>
      <c r="G11" s="43"/>
      <c r="H11" s="44"/>
      <c r="I11" s="44"/>
      <c r="J11" s="44"/>
      <c r="K11" s="44"/>
      <c r="L11" s="44"/>
      <c r="M11" s="44"/>
      <c r="N11" s="44"/>
      <c r="O11" s="44"/>
      <c r="P11" s="44"/>
      <c r="Q11" s="44"/>
      <c r="R11" s="44"/>
      <c r="S11" s="45"/>
      <c r="T11" s="12"/>
      <c r="U11" s="95"/>
      <c r="V11" s="96"/>
      <c r="W11" s="96"/>
      <c r="X11" s="96"/>
      <c r="Y11" s="100"/>
      <c r="Z11" s="103"/>
      <c r="AA11" s="104"/>
      <c r="AB11" s="104"/>
      <c r="AC11" s="104"/>
      <c r="AD11" s="107"/>
      <c r="AE11" s="17">
        <v>2</v>
      </c>
      <c r="AF11" s="91" t="s">
        <v>61</v>
      </c>
      <c r="AG11" s="92"/>
      <c r="AH11" s="15"/>
    </row>
    <row r="12" spans="1:34" ht="14.65" customHeight="1">
      <c r="A12" s="9" t="s">
        <v>46</v>
      </c>
      <c r="B12" s="56"/>
      <c r="C12" s="68" t="str">
        <f t="shared" si="0"/>
        <v>-</v>
      </c>
      <c r="D12" s="69" t="str">
        <f t="shared" si="1"/>
        <v>-</v>
      </c>
      <c r="E12" s="7">
        <f t="shared" si="2"/>
        <v>0</v>
      </c>
      <c r="F12" s="8" t="str">
        <f t="shared" si="3"/>
        <v>-</v>
      </c>
      <c r="G12" s="43"/>
      <c r="H12" s="44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45"/>
      <c r="T12" s="12"/>
      <c r="U12" s="93">
        <f>ROUND($C$28/100*Z12,0)</f>
        <v>36</v>
      </c>
      <c r="V12" s="94"/>
      <c r="W12" s="97" t="s">
        <v>1</v>
      </c>
      <c r="X12" s="98">
        <f>ROUND($C$28/100*AC12,0)</f>
        <v>31</v>
      </c>
      <c r="Y12" s="99"/>
      <c r="Z12" s="101">
        <v>60</v>
      </c>
      <c r="AA12" s="102"/>
      <c r="AB12" s="105" t="s">
        <v>1</v>
      </c>
      <c r="AC12" s="105">
        <v>51</v>
      </c>
      <c r="AD12" s="106"/>
      <c r="AE12" s="16">
        <v>5</v>
      </c>
      <c r="AF12" s="89" t="s">
        <v>35</v>
      </c>
      <c r="AG12" s="90"/>
      <c r="AH12" s="15"/>
    </row>
    <row r="13" spans="1:34" ht="14.65" customHeight="1" thickBot="1">
      <c r="A13" s="9" t="s">
        <v>47</v>
      </c>
      <c r="B13" s="56"/>
      <c r="C13" s="68" t="str">
        <f t="shared" si="0"/>
        <v>-</v>
      </c>
      <c r="D13" s="69" t="str">
        <f t="shared" si="1"/>
        <v>-</v>
      </c>
      <c r="E13" s="7">
        <f t="shared" si="2"/>
        <v>0</v>
      </c>
      <c r="F13" s="8" t="str">
        <f t="shared" si="3"/>
        <v>-</v>
      </c>
      <c r="G13" s="43"/>
      <c r="H13" s="44"/>
      <c r="I13" s="44"/>
      <c r="J13" s="44"/>
      <c r="K13" s="44"/>
      <c r="L13" s="44"/>
      <c r="M13" s="44"/>
      <c r="N13" s="44"/>
      <c r="O13" s="44"/>
      <c r="P13" s="44"/>
      <c r="Q13" s="44"/>
      <c r="R13" s="44"/>
      <c r="S13" s="45"/>
      <c r="T13" s="12"/>
      <c r="U13" s="95"/>
      <c r="V13" s="96"/>
      <c r="W13" s="96"/>
      <c r="X13" s="96"/>
      <c r="Y13" s="100"/>
      <c r="Z13" s="103"/>
      <c r="AA13" s="104"/>
      <c r="AB13" s="104"/>
      <c r="AC13" s="104"/>
      <c r="AD13" s="107"/>
      <c r="AE13" s="17">
        <v>3</v>
      </c>
      <c r="AF13" s="91" t="s">
        <v>61</v>
      </c>
      <c r="AG13" s="92"/>
      <c r="AH13" s="15"/>
    </row>
    <row r="14" spans="1:34" ht="14.65" customHeight="1">
      <c r="A14" s="9" t="s">
        <v>48</v>
      </c>
      <c r="B14" s="55"/>
      <c r="C14" s="68" t="str">
        <f t="shared" si="0"/>
        <v>-</v>
      </c>
      <c r="D14" s="69" t="str">
        <f t="shared" si="1"/>
        <v>-</v>
      </c>
      <c r="E14" s="7">
        <f t="shared" si="2"/>
        <v>0</v>
      </c>
      <c r="F14" s="8" t="str">
        <f t="shared" si="3"/>
        <v>-</v>
      </c>
      <c r="G14" s="43"/>
      <c r="H14" s="44"/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5"/>
      <c r="T14" s="12"/>
      <c r="U14" s="93">
        <f>ROUND($C$28/100*Z14,0)</f>
        <v>29</v>
      </c>
      <c r="V14" s="94"/>
      <c r="W14" s="97" t="s">
        <v>1</v>
      </c>
      <c r="X14" s="98">
        <f>ROUND($C$28/100*AC14,0)</f>
        <v>25</v>
      </c>
      <c r="Y14" s="99"/>
      <c r="Z14" s="101">
        <v>49</v>
      </c>
      <c r="AA14" s="102"/>
      <c r="AB14" s="105" t="s">
        <v>1</v>
      </c>
      <c r="AC14" s="105">
        <v>41</v>
      </c>
      <c r="AD14" s="106"/>
      <c r="AE14" s="16">
        <v>5</v>
      </c>
      <c r="AF14" s="89" t="s">
        <v>35</v>
      </c>
      <c r="AG14" s="90"/>
      <c r="AH14" s="15"/>
    </row>
    <row r="15" spans="1:34" ht="14.65" customHeight="1" thickBot="1">
      <c r="A15" s="9" t="s">
        <v>11</v>
      </c>
      <c r="B15" s="55"/>
      <c r="C15" s="68" t="str">
        <f t="shared" si="0"/>
        <v>-</v>
      </c>
      <c r="D15" s="69" t="str">
        <f t="shared" si="1"/>
        <v>-</v>
      </c>
      <c r="E15" s="7">
        <f t="shared" si="2"/>
        <v>0</v>
      </c>
      <c r="F15" s="8" t="str">
        <f t="shared" si="3"/>
        <v>-</v>
      </c>
      <c r="G15" s="43"/>
      <c r="H15" s="44"/>
      <c r="I15" s="44"/>
      <c r="J15" s="44"/>
      <c r="K15" s="44"/>
      <c r="L15" s="44"/>
      <c r="M15" s="44"/>
      <c r="N15" s="44"/>
      <c r="O15" s="44"/>
      <c r="P15" s="44"/>
      <c r="Q15" s="44"/>
      <c r="R15" s="44"/>
      <c r="S15" s="45"/>
      <c r="T15" s="12"/>
      <c r="U15" s="95"/>
      <c r="V15" s="96"/>
      <c r="W15" s="96"/>
      <c r="X15" s="96"/>
      <c r="Y15" s="100"/>
      <c r="Z15" s="103"/>
      <c r="AA15" s="104"/>
      <c r="AB15" s="104"/>
      <c r="AC15" s="104"/>
      <c r="AD15" s="107"/>
      <c r="AE15" s="17">
        <v>4</v>
      </c>
      <c r="AF15" s="91" t="s">
        <v>61</v>
      </c>
      <c r="AG15" s="92"/>
      <c r="AH15" s="15"/>
    </row>
    <row r="16" spans="1:34" ht="14.65" customHeight="1">
      <c r="A16" s="9" t="s">
        <v>49</v>
      </c>
      <c r="B16" s="56"/>
      <c r="C16" s="68" t="str">
        <f t="shared" si="0"/>
        <v>-</v>
      </c>
      <c r="D16" s="69" t="str">
        <f t="shared" si="1"/>
        <v>-</v>
      </c>
      <c r="E16" s="7">
        <f t="shared" si="2"/>
        <v>0</v>
      </c>
      <c r="F16" s="8" t="str">
        <f t="shared" si="3"/>
        <v>-</v>
      </c>
      <c r="G16" s="43"/>
      <c r="H16" s="44"/>
      <c r="I16" s="44"/>
      <c r="J16" s="44"/>
      <c r="K16" s="44"/>
      <c r="L16" s="44"/>
      <c r="M16" s="44"/>
      <c r="N16" s="44"/>
      <c r="O16" s="44"/>
      <c r="P16" s="44"/>
      <c r="Q16" s="44"/>
      <c r="R16" s="44"/>
      <c r="S16" s="45"/>
      <c r="T16" s="12"/>
      <c r="U16" s="93">
        <f>ROUND($C$28/100*Z16,0)</f>
        <v>24</v>
      </c>
      <c r="V16" s="94"/>
      <c r="W16" s="97" t="s">
        <v>1</v>
      </c>
      <c r="X16" s="98">
        <f>ROUND($C$28/100*AC16,0)</f>
        <v>0</v>
      </c>
      <c r="Y16" s="99"/>
      <c r="Z16" s="101">
        <v>40</v>
      </c>
      <c r="AA16" s="102"/>
      <c r="AB16" s="105" t="s">
        <v>1</v>
      </c>
      <c r="AC16" s="105">
        <v>0</v>
      </c>
      <c r="AD16" s="106"/>
      <c r="AE16" s="16">
        <v>5</v>
      </c>
      <c r="AF16" s="89" t="s">
        <v>35</v>
      </c>
      <c r="AG16" s="90"/>
      <c r="AH16" s="15"/>
    </row>
    <row r="17" spans="1:34" ht="14.65" customHeight="1" thickBot="1">
      <c r="A17" s="9" t="s">
        <v>50</v>
      </c>
      <c r="B17" s="56"/>
      <c r="C17" s="68" t="str">
        <f t="shared" si="0"/>
        <v>-</v>
      </c>
      <c r="D17" s="69" t="str">
        <f t="shared" si="1"/>
        <v>-</v>
      </c>
      <c r="E17" s="7">
        <f t="shared" si="2"/>
        <v>0</v>
      </c>
      <c r="F17" s="8" t="str">
        <f t="shared" si="3"/>
        <v>-</v>
      </c>
      <c r="G17" s="43"/>
      <c r="H17" s="44"/>
      <c r="I17" s="44"/>
      <c r="J17" s="44"/>
      <c r="K17" s="44"/>
      <c r="L17" s="44"/>
      <c r="M17" s="44"/>
      <c r="N17" s="44"/>
      <c r="O17" s="44"/>
      <c r="P17" s="44"/>
      <c r="Q17" s="44"/>
      <c r="R17" s="44"/>
      <c r="S17" s="45"/>
      <c r="T17" s="12"/>
      <c r="U17" s="95"/>
      <c r="V17" s="96"/>
      <c r="W17" s="96"/>
      <c r="X17" s="96"/>
      <c r="Y17" s="100"/>
      <c r="Z17" s="103"/>
      <c r="AA17" s="104"/>
      <c r="AB17" s="104"/>
      <c r="AC17" s="104"/>
      <c r="AD17" s="107"/>
      <c r="AE17" s="17">
        <v>5</v>
      </c>
      <c r="AF17" s="91" t="s">
        <v>61</v>
      </c>
      <c r="AG17" s="92"/>
      <c r="AH17" s="15"/>
    </row>
    <row r="18" spans="1:34" ht="14.65" customHeight="1" thickBot="1">
      <c r="A18" s="9" t="s">
        <v>51</v>
      </c>
      <c r="B18" s="56"/>
      <c r="C18" s="68" t="str">
        <f t="shared" si="0"/>
        <v>-</v>
      </c>
      <c r="D18" s="69" t="str">
        <f t="shared" si="1"/>
        <v>-</v>
      </c>
      <c r="E18" s="7">
        <f t="shared" si="2"/>
        <v>0</v>
      </c>
      <c r="F18" s="8" t="str">
        <f t="shared" si="3"/>
        <v>-</v>
      </c>
      <c r="G18" s="43"/>
      <c r="H18" s="44"/>
      <c r="I18" s="44"/>
      <c r="J18" s="44"/>
      <c r="K18" s="44"/>
      <c r="L18" s="44"/>
      <c r="M18" s="44"/>
      <c r="N18" s="44"/>
      <c r="O18" s="44"/>
      <c r="P18" s="44"/>
      <c r="Q18" s="44"/>
      <c r="R18" s="44"/>
      <c r="S18" s="45"/>
      <c r="T18" s="12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8"/>
    </row>
    <row r="19" spans="1:34" ht="14.65" customHeight="1" thickBot="1">
      <c r="A19" s="9" t="s">
        <v>52</v>
      </c>
      <c r="B19" s="55"/>
      <c r="C19" s="68" t="str">
        <f t="shared" si="0"/>
        <v>-</v>
      </c>
      <c r="D19" s="69" t="str">
        <f t="shared" si="1"/>
        <v>-</v>
      </c>
      <c r="E19" s="7">
        <f t="shared" si="2"/>
        <v>0</v>
      </c>
      <c r="F19" s="8" t="str">
        <f t="shared" si="3"/>
        <v>-</v>
      </c>
      <c r="G19" s="43"/>
      <c r="H19" s="44"/>
      <c r="I19" s="44"/>
      <c r="J19" s="44"/>
      <c r="K19" s="44"/>
      <c r="L19" s="44"/>
      <c r="M19" s="44"/>
      <c r="N19" s="44"/>
      <c r="O19" s="44"/>
      <c r="P19" s="44"/>
      <c r="Q19" s="44"/>
      <c r="R19" s="44"/>
      <c r="S19" s="45"/>
      <c r="T19" s="12"/>
      <c r="U19" s="19"/>
      <c r="V19" s="19"/>
      <c r="W19" s="19"/>
      <c r="X19" s="72" t="s">
        <v>19</v>
      </c>
      <c r="Y19" s="73"/>
      <c r="Z19" s="73"/>
      <c r="AA19" s="73"/>
      <c r="AB19" s="73"/>
      <c r="AC19" s="73"/>
      <c r="AD19" s="73"/>
      <c r="AE19" s="73"/>
      <c r="AF19" s="74"/>
      <c r="AG19" s="19"/>
      <c r="AH19" s="18"/>
    </row>
    <row r="20" spans="1:34" ht="14.65" customHeight="1">
      <c r="A20" s="9" t="s">
        <v>53</v>
      </c>
      <c r="B20" s="55"/>
      <c r="C20" s="68" t="str">
        <f t="shared" si="0"/>
        <v>-</v>
      </c>
      <c r="D20" s="69" t="str">
        <f t="shared" si="1"/>
        <v>-</v>
      </c>
      <c r="E20" s="7">
        <f t="shared" si="2"/>
        <v>0</v>
      </c>
      <c r="F20" s="8" t="str">
        <f t="shared" si="3"/>
        <v>-</v>
      </c>
      <c r="G20" s="43"/>
      <c r="H20" s="44"/>
      <c r="I20" s="44"/>
      <c r="J20" s="44"/>
      <c r="K20" s="44"/>
      <c r="L20" s="44"/>
      <c r="M20" s="44"/>
      <c r="N20" s="44"/>
      <c r="O20" s="44"/>
      <c r="P20" s="44"/>
      <c r="Q20" s="44"/>
      <c r="R20" s="44"/>
      <c r="S20" s="45"/>
      <c r="T20" s="12"/>
      <c r="U20" s="13"/>
      <c r="V20" s="13"/>
      <c r="W20" s="13"/>
      <c r="X20" s="13"/>
      <c r="Y20" s="20"/>
      <c r="Z20" s="20"/>
      <c r="AA20" s="20"/>
      <c r="AB20" s="20"/>
      <c r="AC20" s="20"/>
      <c r="AD20" s="20"/>
      <c r="AE20" s="20"/>
      <c r="AF20" s="13"/>
      <c r="AG20" s="21"/>
      <c r="AH20" s="18"/>
    </row>
    <row r="21" spans="1:34" ht="14.65" customHeight="1">
      <c r="A21" s="9" t="s">
        <v>54</v>
      </c>
      <c r="B21" s="56"/>
      <c r="C21" s="68" t="str">
        <f t="shared" si="0"/>
        <v>-</v>
      </c>
      <c r="D21" s="69" t="str">
        <f t="shared" si="1"/>
        <v>-</v>
      </c>
      <c r="E21" s="7">
        <f t="shared" si="2"/>
        <v>0</v>
      </c>
      <c r="F21" s="8" t="str">
        <f t="shared" si="3"/>
        <v>-</v>
      </c>
      <c r="G21" s="43"/>
      <c r="H21" s="44"/>
      <c r="I21" s="44"/>
      <c r="J21" s="44"/>
      <c r="K21" s="44"/>
      <c r="L21" s="44"/>
      <c r="M21" s="44"/>
      <c r="N21" s="44"/>
      <c r="O21" s="44"/>
      <c r="P21" s="44"/>
      <c r="Q21" s="44"/>
      <c r="R21" s="44"/>
      <c r="S21" s="45"/>
      <c r="T21" s="35"/>
      <c r="U21" s="75" t="s">
        <v>69</v>
      </c>
      <c r="V21" s="75"/>
      <c r="W21" s="75"/>
      <c r="X21" s="75"/>
      <c r="Y21" s="75"/>
      <c r="Z21" s="75"/>
      <c r="AA21" s="75"/>
      <c r="AB21" s="75"/>
      <c r="AC21" s="75"/>
      <c r="AD21" s="75"/>
      <c r="AE21" s="75"/>
      <c r="AF21" s="75"/>
      <c r="AG21" s="75"/>
      <c r="AH21" s="18"/>
    </row>
    <row r="22" spans="1:34" ht="14.65" customHeight="1">
      <c r="A22" s="9" t="s">
        <v>55</v>
      </c>
      <c r="B22" s="55"/>
      <c r="C22" s="68" t="str">
        <f t="shared" si="0"/>
        <v>-</v>
      </c>
      <c r="D22" s="69" t="str">
        <f t="shared" si="1"/>
        <v>-</v>
      </c>
      <c r="E22" s="7">
        <f t="shared" si="2"/>
        <v>0</v>
      </c>
      <c r="F22" s="8" t="str">
        <f t="shared" si="3"/>
        <v>-</v>
      </c>
      <c r="G22" s="43"/>
      <c r="H22" s="44"/>
      <c r="I22" s="44"/>
      <c r="J22" s="44"/>
      <c r="K22" s="44"/>
      <c r="L22" s="44"/>
      <c r="M22" s="44"/>
      <c r="N22" s="44"/>
      <c r="O22" s="44"/>
      <c r="P22" s="44"/>
      <c r="Q22" s="44"/>
      <c r="R22" s="44"/>
      <c r="S22" s="45"/>
      <c r="T22" s="36"/>
      <c r="U22" s="75" t="s">
        <v>78</v>
      </c>
      <c r="V22" s="75"/>
      <c r="W22" s="75"/>
      <c r="X22" s="75"/>
      <c r="Y22" s="75"/>
      <c r="Z22" s="75"/>
      <c r="AA22" s="75"/>
      <c r="AB22" s="75"/>
      <c r="AC22" s="75"/>
      <c r="AD22" s="75"/>
      <c r="AE22" s="75"/>
      <c r="AF22" s="75"/>
      <c r="AG22" s="75"/>
      <c r="AH22" s="18"/>
    </row>
    <row r="23" spans="1:34" ht="14.65" customHeight="1">
      <c r="A23" s="9" t="s">
        <v>56</v>
      </c>
      <c r="B23" s="55"/>
      <c r="C23" s="68" t="str">
        <f>IF(F23="-","-",IF(F23&gt;=$X$8,1,(IF(F23&gt;$U$10,1.5,(IF(F23&gt;=$X$10,2,(IF(F23&gt;$U$12,2.5,(IF(F23&gt;=$X$12,3,(IF(F23&gt;$U$14,3.5,(IF(F23&gt;=$X$14,4,(IF(F23&gt;$U$16,4.5,5))))))))))))))))</f>
        <v>-</v>
      </c>
      <c r="D23" s="69" t="str">
        <f>IF(F23="-","-",IF(F23&gt;=$X$4,1,(IF(F23&gt;$U$6,1.5,(IF(F23&gt;=$X$6,2,(IF(F23&gt;$U$8,2.5,(IF(F23&gt;=$X$8,3,(IF(F23&gt;$U$10,3.5,(IF(F23&gt;=$X$10,4,(IF(F23&gt;$U$12,4.5,5))))))))))))))))</f>
        <v>-</v>
      </c>
      <c r="E23" s="7">
        <f t="shared" si="2"/>
        <v>0</v>
      </c>
      <c r="F23" s="8" t="str">
        <f t="shared" si="3"/>
        <v>-</v>
      </c>
      <c r="G23" s="43"/>
      <c r="H23" s="44"/>
      <c r="I23" s="44"/>
      <c r="J23" s="44"/>
      <c r="K23" s="44"/>
      <c r="L23" s="44"/>
      <c r="M23" s="44"/>
      <c r="N23" s="44"/>
      <c r="O23" s="44"/>
      <c r="P23" s="44"/>
      <c r="Q23" s="44"/>
      <c r="R23" s="44"/>
      <c r="S23" s="45"/>
      <c r="T23" s="12"/>
      <c r="U23" s="22"/>
      <c r="V23" s="22"/>
      <c r="W23" s="22"/>
      <c r="X23" s="22"/>
      <c r="Y23" s="22"/>
      <c r="Z23" s="22"/>
      <c r="AA23" s="22"/>
      <c r="AB23" s="22"/>
      <c r="AC23" s="22"/>
      <c r="AD23" s="22"/>
      <c r="AE23" s="22"/>
      <c r="AF23" s="22"/>
      <c r="AG23" s="22"/>
      <c r="AH23" s="18"/>
    </row>
    <row r="24" spans="1:34" ht="14.65" customHeight="1" thickBot="1">
      <c r="A24" s="9" t="s">
        <v>57</v>
      </c>
      <c r="B24" s="56"/>
      <c r="C24" s="68" t="str">
        <f>IF(F24="-","-",IF(F24&gt;=$X$8,1,(IF(F24&gt;$U$10,1.5,(IF(F24&gt;=$X$10,2,(IF(F24&gt;$U$12,2.5,(IF(F24&gt;=$X$12,3,(IF(F24&gt;$U$14,3.5,(IF(F24&gt;=$X$14,4,(IF(F24&gt;$U$16,4.5,5))))))))))))))))</f>
        <v>-</v>
      </c>
      <c r="D24" s="69" t="str">
        <f>IF(F24="-","-",IF(F24&gt;=$X$4,1,(IF(F24&gt;$U$6,1.5,(IF(F24&gt;=$X$6,2,(IF(F24&gt;$U$8,2.5,(IF(F24&gt;=$X$8,3,(IF(F24&gt;$U$10,3.5,(IF(F24&gt;=$X$10,4,(IF(F24&gt;$U$12,4.5,5))))))))))))))))</f>
        <v>-</v>
      </c>
      <c r="E24" s="7">
        <f t="shared" si="2"/>
        <v>0</v>
      </c>
      <c r="F24" s="8" t="str">
        <f t="shared" si="3"/>
        <v>-</v>
      </c>
      <c r="G24" s="43"/>
      <c r="H24" s="44"/>
      <c r="I24" s="44"/>
      <c r="J24" s="44"/>
      <c r="K24" s="44"/>
      <c r="L24" s="44"/>
      <c r="M24" s="44"/>
      <c r="N24" s="44"/>
      <c r="O24" s="44"/>
      <c r="P24" s="44"/>
      <c r="Q24" s="44"/>
      <c r="R24" s="44"/>
      <c r="S24" s="45"/>
      <c r="T24" s="12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18"/>
    </row>
    <row r="25" spans="1:34" ht="14.65" customHeight="1">
      <c r="A25" s="9" t="s">
        <v>58</v>
      </c>
      <c r="B25" s="55"/>
      <c r="C25" s="68" t="str">
        <f>IF(F25="-","-",IF(F25&gt;=$X$8,1,(IF(F25&gt;$U$10,1.5,(IF(F25&gt;=$X$10,2,(IF(F25&gt;$U$12,2.5,(IF(F25&gt;=$X$12,3,(IF(F25&gt;$U$14,3.5,(IF(F25&gt;=$X$14,4,(IF(F25&gt;$U$16,4.5,5))))))))))))))))</f>
        <v>-</v>
      </c>
      <c r="D25" s="69" t="str">
        <f>IF(F25="-","-",IF(F25&gt;=$X$4,1,(IF(F25&gt;$U$6,1.5,(IF(F25&gt;=$X$6,2,(IF(F25&gt;$U$8,2.5,(IF(F25&gt;=$X$8,3,(IF(F25&gt;$U$10,3.5,(IF(F25&gt;=$X$10,4,(IF(F25&gt;$U$12,4.5,5))))))))))))))))</f>
        <v>-</v>
      </c>
      <c r="E25" s="7">
        <f t="shared" si="2"/>
        <v>0</v>
      </c>
      <c r="F25" s="8" t="str">
        <f t="shared" si="3"/>
        <v>-</v>
      </c>
      <c r="G25" s="43"/>
      <c r="H25" s="44"/>
      <c r="I25" s="44"/>
      <c r="J25" s="44"/>
      <c r="K25" s="44"/>
      <c r="L25" s="44"/>
      <c r="M25" s="44"/>
      <c r="N25" s="44"/>
      <c r="O25" s="44"/>
      <c r="P25" s="44"/>
      <c r="Q25" s="44"/>
      <c r="R25" s="44"/>
      <c r="S25" s="46"/>
      <c r="T25" s="37"/>
      <c r="U25" s="76" t="s">
        <v>62</v>
      </c>
      <c r="V25" s="77"/>
      <c r="W25" s="77"/>
      <c r="X25" s="78"/>
      <c r="Y25" s="23" t="s">
        <v>7</v>
      </c>
      <c r="Z25" s="24" t="s">
        <v>8</v>
      </c>
      <c r="AA25" s="24" t="s">
        <v>5</v>
      </c>
      <c r="AB25" s="24" t="s">
        <v>2</v>
      </c>
      <c r="AC25" s="24" t="s">
        <v>3</v>
      </c>
      <c r="AD25" s="24" t="s">
        <v>17</v>
      </c>
      <c r="AE25" s="24" t="s">
        <v>6</v>
      </c>
      <c r="AF25" s="24" t="s">
        <v>18</v>
      </c>
      <c r="AG25" s="25" t="s">
        <v>4</v>
      </c>
      <c r="AH25" s="18"/>
    </row>
    <row r="26" spans="1:34" ht="14.65" customHeight="1" thickBot="1">
      <c r="A26" s="9" t="s">
        <v>1</v>
      </c>
      <c r="B26" s="55"/>
      <c r="C26" s="68" t="str">
        <f>IF(F26="-","-",IF(F26&gt;=$X$8,1,(IF(F26&gt;$U$10,1.5,(IF(F26&gt;=$X$10,2,(IF(F26&gt;$U$12,2.5,(IF(F26&gt;=$X$12,3,(IF(F26&gt;$U$14,3.5,(IF(F26&gt;=$X$14,4,(IF(F26&gt;$U$16,4.5,5))))))))))))))))</f>
        <v>-</v>
      </c>
      <c r="D26" s="69" t="str">
        <f>IF(F26="-","-",IF(F26&gt;=$X$4,1,(IF(F26&gt;$U$6,1.5,(IF(F26&gt;=$X$6,2,(IF(F26&gt;$U$8,2.5,(IF(F26&gt;=$X$8,3,(IF(F26&gt;$U$10,3.5,(IF(F26&gt;=$X$10,4,(IF(F26&gt;$U$12,4.5,5))))))))))))))))</f>
        <v>-</v>
      </c>
      <c r="E26" s="7">
        <f t="shared" si="2"/>
        <v>0</v>
      </c>
      <c r="F26" s="8" t="str">
        <f t="shared" si="3"/>
        <v>-</v>
      </c>
      <c r="G26" s="43"/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6"/>
      <c r="T26" s="37"/>
      <c r="U26" s="79"/>
      <c r="V26" s="80"/>
      <c r="W26" s="80"/>
      <c r="X26" s="81"/>
      <c r="Y26" s="26">
        <f>SUMPRODUCT(($B$2:$B$27="V")*($D$2:$D$27=1))</f>
        <v>0</v>
      </c>
      <c r="Z26" s="27">
        <f>SUMPRODUCT(($B$2:$B$27="V")*($D$2:$D$27=1.5))</f>
        <v>0</v>
      </c>
      <c r="AA26" s="27">
        <f>SUMPRODUCT(($B$2:$B$27="V")*($D$2:$D$27=2))</f>
        <v>0</v>
      </c>
      <c r="AB26" s="27">
        <f>SUMPRODUCT(($B$2:$B$27="V")*($D$2:$D$27=2.5))</f>
        <v>0</v>
      </c>
      <c r="AC26" s="27">
        <f>SUMPRODUCT(($B$2:$B$27="V")*($D$2:$D$27=3))</f>
        <v>1</v>
      </c>
      <c r="AD26" s="27">
        <f>SUMPRODUCT(($B$2:$B$27="V")*($D$2:$D$27=3.5))</f>
        <v>0</v>
      </c>
      <c r="AE26" s="27">
        <f>SUMPRODUCT(($B$2:$B$27="V")*($D$2:$D$27=4))</f>
        <v>0</v>
      </c>
      <c r="AF26" s="27">
        <f>SUMPRODUCT(($B$2:$B$27="V")*($D$2:$D$27=4.5))</f>
        <v>0</v>
      </c>
      <c r="AG26" s="28">
        <f>SUMPRODUCT(($B$2:$B$27="V")*($D$2:$D$27=5))</f>
        <v>0</v>
      </c>
      <c r="AH26" s="18"/>
    </row>
    <row r="27" spans="1:34" ht="14.65" customHeight="1" thickBot="1">
      <c r="A27" s="10" t="s">
        <v>1</v>
      </c>
      <c r="B27" s="57"/>
      <c r="C27" s="68" t="str">
        <f>IF(F27="-","-",IF(F27&gt;=$X$8,1,(IF(F27&gt;$U$10,1.5,(IF(F27&gt;=$X$10,2,(IF(F27&gt;$U$12,2.5,(IF(F27&gt;=$X$12,3,(IF(F27&gt;$U$14,3.5,(IF(F27&gt;=$X$14,4,(IF(F27&gt;$U$16,4.5,5))))))))))))))))</f>
        <v>-</v>
      </c>
      <c r="D27" s="69" t="str">
        <f>IF(F27="-","-",IF(F27&gt;=$X$4,1,(IF(F27&gt;$U$6,1.5,(IF(F27&gt;=$X$6,2,(IF(F27&gt;$U$8,2.5,(IF(F27&gt;=$X$8,3,(IF(F27&gt;$U$10,3.5,(IF(F27&gt;=$X$10,4,(IF(F27&gt;$U$12,4.5,5))))))))))))))))</f>
        <v>-</v>
      </c>
      <c r="E27" s="7">
        <f t="shared" si="2"/>
        <v>0</v>
      </c>
      <c r="F27" s="8" t="str">
        <f t="shared" si="3"/>
        <v>-</v>
      </c>
      <c r="G27" s="47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9"/>
      <c r="T27" s="38"/>
      <c r="U27" s="20"/>
      <c r="V27" s="20"/>
      <c r="W27" s="20"/>
      <c r="X27" s="20"/>
      <c r="Y27" s="20"/>
      <c r="Z27" s="20"/>
      <c r="AA27" s="20"/>
      <c r="AB27" s="20"/>
      <c r="AC27" s="20"/>
      <c r="AD27" s="20"/>
      <c r="AE27" s="20"/>
      <c r="AF27" s="20"/>
      <c r="AG27" s="20"/>
      <c r="AH27" s="18"/>
    </row>
    <row r="28" spans="1:34" ht="14.65" customHeight="1" thickBot="1">
      <c r="A28" s="34" t="s">
        <v>14</v>
      </c>
      <c r="B28" s="11"/>
      <c r="C28" s="87">
        <f>SUM(G28:T28)</f>
        <v>60</v>
      </c>
      <c r="D28" s="87"/>
      <c r="E28" s="87"/>
      <c r="F28" s="88"/>
      <c r="G28" s="50">
        <v>10</v>
      </c>
      <c r="H28" s="51">
        <v>15</v>
      </c>
      <c r="I28" s="51">
        <v>15</v>
      </c>
      <c r="J28" s="51">
        <v>10</v>
      </c>
      <c r="K28" s="51">
        <v>10</v>
      </c>
      <c r="L28" s="51"/>
      <c r="M28" s="52"/>
      <c r="N28" s="51"/>
      <c r="O28" s="51"/>
      <c r="P28" s="51"/>
      <c r="Q28" s="51"/>
      <c r="R28" s="51"/>
      <c r="S28" s="51"/>
      <c r="T28" s="37"/>
      <c r="U28" s="76" t="s">
        <v>64</v>
      </c>
      <c r="V28" s="77"/>
      <c r="W28" s="77"/>
      <c r="X28" s="78"/>
      <c r="Y28" s="23" t="s">
        <v>7</v>
      </c>
      <c r="Z28" s="24" t="s">
        <v>8</v>
      </c>
      <c r="AA28" s="24" t="s">
        <v>5</v>
      </c>
      <c r="AB28" s="24" t="s">
        <v>2</v>
      </c>
      <c r="AC28" s="24" t="s">
        <v>3</v>
      </c>
      <c r="AD28" s="24" t="s">
        <v>17</v>
      </c>
      <c r="AE28" s="24" t="s">
        <v>6</v>
      </c>
      <c r="AF28" s="24" t="s">
        <v>18</v>
      </c>
      <c r="AG28" s="30" t="s">
        <v>4</v>
      </c>
      <c r="AH28" s="31"/>
    </row>
    <row r="29" spans="1:34" ht="14.65" customHeight="1" thickBot="1">
      <c r="A29" s="135" t="s">
        <v>20</v>
      </c>
      <c r="B29" s="136"/>
      <c r="C29" s="136"/>
      <c r="D29" s="136"/>
      <c r="E29" s="136"/>
      <c r="F29" s="137"/>
      <c r="G29" s="82" t="s">
        <v>1</v>
      </c>
      <c r="H29" s="85" t="s">
        <v>1</v>
      </c>
      <c r="I29" s="85" t="s">
        <v>1</v>
      </c>
      <c r="J29" s="85" t="s">
        <v>1</v>
      </c>
      <c r="K29" s="85" t="s">
        <v>1</v>
      </c>
      <c r="L29" s="85" t="s">
        <v>1</v>
      </c>
      <c r="M29" s="85" t="s">
        <v>1</v>
      </c>
      <c r="N29" s="85" t="s">
        <v>1</v>
      </c>
      <c r="O29" s="85" t="s">
        <v>1</v>
      </c>
      <c r="P29" s="85" t="s">
        <v>1</v>
      </c>
      <c r="Q29" s="85" t="s">
        <v>1</v>
      </c>
      <c r="R29" s="85" t="s">
        <v>1</v>
      </c>
      <c r="S29" s="85" t="s">
        <v>1</v>
      </c>
      <c r="T29" s="37"/>
      <c r="U29" s="79"/>
      <c r="V29" s="80"/>
      <c r="W29" s="80"/>
      <c r="X29" s="81"/>
      <c r="Y29" s="26">
        <f>SUMPRODUCT(($B$2:$B$27="G")*($C$2:$C$27=1))</f>
        <v>0</v>
      </c>
      <c r="Z29" s="27">
        <f>SUMPRODUCT(($B$2:$B$27="G")*($C$2:$C$27=1.5))</f>
        <v>0</v>
      </c>
      <c r="AA29" s="27">
        <f>SUMPRODUCT(($B$2:$B$27="G")*($C$2:$C$27=2))</f>
        <v>0</v>
      </c>
      <c r="AB29" s="27">
        <f>SUMPRODUCT(($B$2:$B$27="G")*($C$2:$C$27=2.5))</f>
        <v>0</v>
      </c>
      <c r="AC29" s="27">
        <f>SUMPRODUCT(($B$2:$B$27="G")*($C$2:$C$27=3))</f>
        <v>1</v>
      </c>
      <c r="AD29" s="27">
        <f>SUMPRODUCT(($B$2:$B$27="G")*($C$2:$C$27=3.5))</f>
        <v>0</v>
      </c>
      <c r="AE29" s="27">
        <f>SUMPRODUCT(($B$2:$B$27="G")*($C$2:$C$27=4))</f>
        <v>0</v>
      </c>
      <c r="AF29" s="27">
        <f>SUMPRODUCT(($B$2:$B$27="G")*($C$2:$C$27=4.5))</f>
        <v>0</v>
      </c>
      <c r="AG29" s="32">
        <f>SUMPRODUCT(($B$2:$B$27="G")*($C$2:$C$27=5))</f>
        <v>0</v>
      </c>
      <c r="AH29" s="31"/>
    </row>
    <row r="30" spans="1:34" ht="14.65" customHeight="1" thickBot="1">
      <c r="A30" s="138"/>
      <c r="B30" s="139"/>
      <c r="C30" s="139"/>
      <c r="D30" s="139"/>
      <c r="E30" s="139"/>
      <c r="F30" s="140"/>
      <c r="G30" s="83"/>
      <c r="H30" s="86"/>
      <c r="I30" s="86"/>
      <c r="J30" s="86"/>
      <c r="K30" s="86"/>
      <c r="L30" s="86"/>
      <c r="M30" s="86"/>
      <c r="N30" s="86"/>
      <c r="O30" s="86"/>
      <c r="P30" s="86"/>
      <c r="Q30" s="86"/>
      <c r="R30" s="86"/>
      <c r="S30" s="86"/>
      <c r="T30" s="29"/>
      <c r="U30" s="20"/>
      <c r="V30" s="20"/>
      <c r="W30" s="20"/>
      <c r="X30" s="20"/>
      <c r="Y30" s="20"/>
      <c r="Z30" s="20"/>
      <c r="AA30" s="20"/>
      <c r="AB30" s="20"/>
      <c r="AC30" s="20"/>
      <c r="AD30" s="20"/>
      <c r="AE30" s="20"/>
      <c r="AF30" s="20"/>
      <c r="AG30" s="20"/>
      <c r="AH30" s="31"/>
    </row>
    <row r="31" spans="1:34" ht="14.65" customHeight="1">
      <c r="A31" s="138"/>
      <c r="B31" s="139"/>
      <c r="C31" s="139"/>
      <c r="D31" s="139"/>
      <c r="E31" s="139"/>
      <c r="F31" s="140"/>
      <c r="G31" s="83"/>
      <c r="H31" s="86"/>
      <c r="I31" s="86"/>
      <c r="J31" s="86"/>
      <c r="K31" s="86"/>
      <c r="L31" s="86"/>
      <c r="M31" s="86"/>
      <c r="N31" s="86"/>
      <c r="O31" s="86"/>
      <c r="P31" s="86"/>
      <c r="Q31" s="86"/>
      <c r="R31" s="86"/>
      <c r="S31" s="86"/>
      <c r="T31" s="29"/>
      <c r="U31" s="76" t="s">
        <v>63</v>
      </c>
      <c r="V31" s="77"/>
      <c r="W31" s="77"/>
      <c r="X31" s="78"/>
      <c r="Y31" s="23" t="s">
        <v>7</v>
      </c>
      <c r="Z31" s="24" t="s">
        <v>8</v>
      </c>
      <c r="AA31" s="24" t="s">
        <v>5</v>
      </c>
      <c r="AB31" s="24" t="s">
        <v>2</v>
      </c>
      <c r="AC31" s="24" t="s">
        <v>3</v>
      </c>
      <c r="AD31" s="24" t="s">
        <v>17</v>
      </c>
      <c r="AE31" s="24" t="s">
        <v>6</v>
      </c>
      <c r="AF31" s="24" t="s">
        <v>18</v>
      </c>
      <c r="AG31" s="30" t="s">
        <v>4</v>
      </c>
      <c r="AH31" s="31"/>
    </row>
    <row r="32" spans="1:34" ht="14.65" customHeight="1" thickBot="1">
      <c r="A32" s="141"/>
      <c r="B32" s="142"/>
      <c r="C32" s="142"/>
      <c r="D32" s="142"/>
      <c r="E32" s="142"/>
      <c r="F32" s="143"/>
      <c r="G32" s="83"/>
      <c r="H32" s="86"/>
      <c r="I32" s="86"/>
      <c r="J32" s="86"/>
      <c r="K32" s="86"/>
      <c r="L32" s="86"/>
      <c r="M32" s="86"/>
      <c r="N32" s="86"/>
      <c r="O32" s="86"/>
      <c r="P32" s="86"/>
      <c r="Q32" s="86"/>
      <c r="R32" s="86"/>
      <c r="S32" s="86"/>
      <c r="T32" s="29"/>
      <c r="U32" s="79"/>
      <c r="V32" s="80"/>
      <c r="W32" s="80"/>
      <c r="X32" s="81"/>
      <c r="Y32" s="26">
        <f>SUMPRODUCT(($D$2:$D$27=1)*(1))</f>
        <v>0</v>
      </c>
      <c r="Z32" s="27">
        <f>SUMPRODUCT(($D$2:$D$27=1.5)*(1))</f>
        <v>0</v>
      </c>
      <c r="AA32" s="27">
        <f>SUMPRODUCT(($D$2:$D$27=2)*(1))</f>
        <v>0</v>
      </c>
      <c r="AB32" s="27">
        <f>SUMPRODUCT(($D$2:$D$27=2.5)*(1))</f>
        <v>0</v>
      </c>
      <c r="AC32" s="27">
        <f>SUMPRODUCT(($D$2:$D$27=3)*(1))</f>
        <v>1</v>
      </c>
      <c r="AD32" s="27">
        <f>SUMPRODUCT(($D$2:$D$27=3.5)*(1))</f>
        <v>0</v>
      </c>
      <c r="AE32" s="27">
        <f>SUMPRODUCT(($D$2:$D$27=4)*(1))</f>
        <v>0</v>
      </c>
      <c r="AF32" s="27">
        <f>SUMPRODUCT(($D$2:$D$27=4.5)*(1))</f>
        <v>0</v>
      </c>
      <c r="AG32" s="32">
        <f>SUMPRODUCT(($D$2:$D$27=5)*(1))</f>
        <v>1</v>
      </c>
      <c r="AH32" s="31"/>
    </row>
    <row r="33" spans="1:34" ht="14.65" customHeight="1" thickBot="1">
      <c r="A33" s="144" t="s">
        <v>32</v>
      </c>
      <c r="B33" s="145"/>
      <c r="C33" s="145"/>
      <c r="D33" s="154" t="s">
        <v>59</v>
      </c>
      <c r="E33" s="154"/>
      <c r="F33" s="155"/>
      <c r="G33" s="83"/>
      <c r="H33" s="86"/>
      <c r="I33" s="86"/>
      <c r="J33" s="86"/>
      <c r="K33" s="86"/>
      <c r="L33" s="86"/>
      <c r="M33" s="86"/>
      <c r="N33" s="86"/>
      <c r="O33" s="86"/>
      <c r="P33" s="86"/>
      <c r="Q33" s="86"/>
      <c r="R33" s="86"/>
      <c r="S33" s="86"/>
      <c r="T33" s="29"/>
      <c r="U33" s="20"/>
      <c r="V33" s="20"/>
      <c r="W33" s="20"/>
      <c r="X33" s="20"/>
      <c r="Y33" s="20"/>
      <c r="Z33" s="20"/>
      <c r="AA33" s="20"/>
      <c r="AB33" s="20"/>
      <c r="AC33" s="20"/>
      <c r="AD33" s="20"/>
      <c r="AE33" s="20"/>
      <c r="AF33" s="20"/>
      <c r="AG33" s="20"/>
      <c r="AH33" s="31"/>
    </row>
    <row r="34" spans="1:34" ht="14.65" customHeight="1">
      <c r="A34" s="146"/>
      <c r="B34" s="147"/>
      <c r="C34" s="147"/>
      <c r="D34" s="156"/>
      <c r="E34" s="156"/>
      <c r="F34" s="157"/>
      <c r="G34" s="84"/>
      <c r="H34" s="86"/>
      <c r="I34" s="86"/>
      <c r="J34" s="86"/>
      <c r="K34" s="86"/>
      <c r="L34" s="86"/>
      <c r="M34" s="86"/>
      <c r="N34" s="86"/>
      <c r="O34" s="86"/>
      <c r="P34" s="86"/>
      <c r="Q34" s="86"/>
      <c r="R34" s="86"/>
      <c r="S34" s="86"/>
      <c r="T34" s="29"/>
      <c r="U34" s="76" t="s">
        <v>65</v>
      </c>
      <c r="V34" s="77"/>
      <c r="W34" s="77"/>
      <c r="X34" s="78"/>
      <c r="Y34" s="23" t="s">
        <v>7</v>
      </c>
      <c r="Z34" s="24" t="s">
        <v>8</v>
      </c>
      <c r="AA34" s="24" t="s">
        <v>5</v>
      </c>
      <c r="AB34" s="24" t="s">
        <v>2</v>
      </c>
      <c r="AC34" s="24" t="s">
        <v>3</v>
      </c>
      <c r="AD34" s="24" t="s">
        <v>17</v>
      </c>
      <c r="AE34" s="24" t="s">
        <v>6</v>
      </c>
      <c r="AF34" s="24" t="s">
        <v>18</v>
      </c>
      <c r="AG34" s="30" t="s">
        <v>4</v>
      </c>
      <c r="AH34" s="31"/>
    </row>
    <row r="35" spans="1:34" ht="14.65" customHeight="1" thickBot="1">
      <c r="A35" s="148" t="s">
        <v>0</v>
      </c>
      <c r="B35" s="149"/>
      <c r="C35" s="149"/>
      <c r="D35" s="152" t="s">
        <v>33</v>
      </c>
      <c r="E35" s="152"/>
      <c r="F35" s="58" t="s">
        <v>36</v>
      </c>
      <c r="G35" s="62" t="s">
        <v>77</v>
      </c>
      <c r="H35" s="63" t="s">
        <v>35</v>
      </c>
      <c r="I35" s="63" t="s">
        <v>61</v>
      </c>
      <c r="J35" s="63" t="s">
        <v>77</v>
      </c>
      <c r="K35" s="63" t="s">
        <v>35</v>
      </c>
      <c r="L35" s="63" t="s">
        <v>1</v>
      </c>
      <c r="M35" s="63" t="s">
        <v>1</v>
      </c>
      <c r="N35" s="63" t="s">
        <v>1</v>
      </c>
      <c r="O35" s="63" t="s">
        <v>1</v>
      </c>
      <c r="P35" s="63" t="s">
        <v>1</v>
      </c>
      <c r="Q35" s="63" t="s">
        <v>1</v>
      </c>
      <c r="R35" s="63" t="s">
        <v>1</v>
      </c>
      <c r="S35" s="63" t="s">
        <v>1</v>
      </c>
      <c r="T35" s="29"/>
      <c r="U35" s="79"/>
      <c r="V35" s="80"/>
      <c r="W35" s="80"/>
      <c r="X35" s="81"/>
      <c r="Y35" s="26">
        <f>SUMPRODUCT(($C$2:$C$27=1)*(1))</f>
        <v>1</v>
      </c>
      <c r="Z35" s="27">
        <f>SUMPRODUCT(($C$2:$C$27=1.5)*(1))</f>
        <v>0</v>
      </c>
      <c r="AA35" s="27">
        <f>SUMPRODUCT(($C$2:$C$27=2)*(1))</f>
        <v>0</v>
      </c>
      <c r="AB35" s="27">
        <f>SUMPRODUCT(($C$2:$C$27=2.5)*(1))</f>
        <v>0</v>
      </c>
      <c r="AC35" s="27">
        <f>SUMPRODUCT(($C$2:$C$27=3)*(1))</f>
        <v>1</v>
      </c>
      <c r="AD35" s="27">
        <f>SUMPRODUCT(($C$2:$C$27=3.5)*(1))</f>
        <v>0</v>
      </c>
      <c r="AE35" s="27">
        <f>SUMPRODUCT(($C$2:$C$27=4)*(1))</f>
        <v>0</v>
      </c>
      <c r="AF35" s="27">
        <f>SUMPRODUCT(($C$2:$C$27=4.5)*(1))</f>
        <v>0</v>
      </c>
      <c r="AG35" s="32">
        <f>SUMPRODUCT(($C$2:$C$27=5)*(1))</f>
        <v>0</v>
      </c>
      <c r="AH35" s="31"/>
    </row>
    <row r="36" spans="1:34" ht="14.65" customHeight="1" thickBot="1">
      <c r="A36" s="150"/>
      <c r="B36" s="151"/>
      <c r="C36" s="151"/>
      <c r="D36" s="153"/>
      <c r="E36" s="153"/>
      <c r="F36" s="59" t="s">
        <v>22</v>
      </c>
      <c r="G36" s="60">
        <v>1</v>
      </c>
      <c r="H36" s="61">
        <f>G36+1</f>
        <v>2</v>
      </c>
      <c r="I36" s="61">
        <f t="shared" ref="I36:P36" si="4">H36+1</f>
        <v>3</v>
      </c>
      <c r="J36" s="61">
        <f t="shared" si="4"/>
        <v>4</v>
      </c>
      <c r="K36" s="61">
        <f t="shared" si="4"/>
        <v>5</v>
      </c>
      <c r="L36" s="61">
        <f t="shared" si="4"/>
        <v>6</v>
      </c>
      <c r="M36" s="61">
        <f t="shared" si="4"/>
        <v>7</v>
      </c>
      <c r="N36" s="61">
        <f t="shared" si="4"/>
        <v>8</v>
      </c>
      <c r="O36" s="61">
        <f t="shared" si="4"/>
        <v>9</v>
      </c>
      <c r="P36" s="61">
        <f t="shared" si="4"/>
        <v>10</v>
      </c>
      <c r="Q36" s="61">
        <f>P36+1</f>
        <v>11</v>
      </c>
      <c r="R36" s="61">
        <f>Q36+1</f>
        <v>12</v>
      </c>
      <c r="S36" s="61">
        <f>R36+1</f>
        <v>13</v>
      </c>
      <c r="T36" s="29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1"/>
    </row>
  </sheetData>
  <sheetProtection sheet="1" objects="1" scenarios="1" formatCells="0" selectLockedCells="1"/>
  <mergeCells count="87">
    <mergeCell ref="G1:S1"/>
    <mergeCell ref="T1:AH1"/>
    <mergeCell ref="U3:Y3"/>
    <mergeCell ref="Z3:AD3"/>
    <mergeCell ref="AE3:AG3"/>
    <mergeCell ref="AC4:AD5"/>
    <mergeCell ref="AF4:AG4"/>
    <mergeCell ref="AF5:AG5"/>
    <mergeCell ref="U6:V7"/>
    <mergeCell ref="W6:W7"/>
    <mergeCell ref="X6:Y7"/>
    <mergeCell ref="Z6:AA7"/>
    <mergeCell ref="AB6:AB7"/>
    <mergeCell ref="AC6:AD7"/>
    <mergeCell ref="AF6:AG6"/>
    <mergeCell ref="U4:V5"/>
    <mergeCell ref="W4:W5"/>
    <mergeCell ref="X4:Y5"/>
    <mergeCell ref="Z4:AA5"/>
    <mergeCell ref="AB4:AB5"/>
    <mergeCell ref="AF7:AG7"/>
    <mergeCell ref="U8:V9"/>
    <mergeCell ref="W8:W9"/>
    <mergeCell ref="X8:Y9"/>
    <mergeCell ref="Z8:AA9"/>
    <mergeCell ref="AB8:AB9"/>
    <mergeCell ref="AC8:AD9"/>
    <mergeCell ref="AF8:AG8"/>
    <mergeCell ref="AF9:AG9"/>
    <mergeCell ref="AF10:AG10"/>
    <mergeCell ref="AF11:AG11"/>
    <mergeCell ref="AC12:AD13"/>
    <mergeCell ref="AF12:AG12"/>
    <mergeCell ref="AF13:AG13"/>
    <mergeCell ref="U10:V11"/>
    <mergeCell ref="W10:W11"/>
    <mergeCell ref="X10:Y11"/>
    <mergeCell ref="Z10:AA11"/>
    <mergeCell ref="AB10:AB11"/>
    <mergeCell ref="AC10:AD11"/>
    <mergeCell ref="U12:V13"/>
    <mergeCell ref="W12:W13"/>
    <mergeCell ref="X12:Y13"/>
    <mergeCell ref="Z12:AA13"/>
    <mergeCell ref="AB12:AB13"/>
    <mergeCell ref="AF14:AG14"/>
    <mergeCell ref="AF15:AG15"/>
    <mergeCell ref="U16:V17"/>
    <mergeCell ref="W16:W17"/>
    <mergeCell ref="X16:Y17"/>
    <mergeCell ref="Z16:AA17"/>
    <mergeCell ref="AB16:AB17"/>
    <mergeCell ref="AC16:AD17"/>
    <mergeCell ref="AF16:AG16"/>
    <mergeCell ref="AF17:AG17"/>
    <mergeCell ref="U14:V15"/>
    <mergeCell ref="W14:W15"/>
    <mergeCell ref="X14:Y15"/>
    <mergeCell ref="Z14:AA15"/>
    <mergeCell ref="AB14:AB15"/>
    <mergeCell ref="AC14:AD15"/>
    <mergeCell ref="C28:F28"/>
    <mergeCell ref="U28:X29"/>
    <mergeCell ref="A29:F32"/>
    <mergeCell ref="A33:C34"/>
    <mergeCell ref="D33:F34"/>
    <mergeCell ref="J29:J34"/>
    <mergeCell ref="U34:X35"/>
    <mergeCell ref="K29:K34"/>
    <mergeCell ref="Q29:Q34"/>
    <mergeCell ref="R29:R34"/>
    <mergeCell ref="S29:S34"/>
    <mergeCell ref="L29:L34"/>
    <mergeCell ref="M29:M34"/>
    <mergeCell ref="N29:N34"/>
    <mergeCell ref="O29:O34"/>
    <mergeCell ref="P29:P34"/>
    <mergeCell ref="A35:C36"/>
    <mergeCell ref="G29:G34"/>
    <mergeCell ref="D35:E36"/>
    <mergeCell ref="H29:H34"/>
    <mergeCell ref="I29:I34"/>
    <mergeCell ref="X19:AF19"/>
    <mergeCell ref="U21:AG21"/>
    <mergeCell ref="U22:AG22"/>
    <mergeCell ref="U25:X26"/>
    <mergeCell ref="U31:X32"/>
  </mergeCells>
  <conditionalFormatting sqref="B2:B27">
    <cfRule type="cellIs" dxfId="1" priority="1" operator="equal">
      <formula>"G"</formula>
    </cfRule>
    <cfRule type="cellIs" dxfId="0" priority="2" operator="equal">
      <formula>"V"</formula>
    </cfRule>
  </conditionalFormatting>
  <printOptions horizontalCentered="1" verticalCentered="1" gridLines="1"/>
  <pageMargins left="0.19685039370078741" right="0.19685039370078741" top="0.59055118110236227" bottom="0.19685039370078741" header="0.78740157480314965" footer="0.19685039370078741"/>
  <pageSetup paperSize="9" scale="94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S46"/>
  <sheetViews>
    <sheetView view="pageBreakPreview" zoomScaleNormal="100" zoomScaleSheetLayoutView="100" workbookViewId="0">
      <selection activeCell="L11" sqref="L11"/>
    </sheetView>
  </sheetViews>
  <sheetFormatPr baseColWidth="10" defaultColWidth="11.5703125" defaultRowHeight="12.75"/>
  <cols>
    <col min="1" max="19" width="4.7109375" style="1" customWidth="1"/>
    <col min="20" max="16384" width="11.5703125" style="1"/>
  </cols>
  <sheetData>
    <row r="1" spans="1:19" ht="24.95" customHeight="1" thickBot="1">
      <c r="A1" s="124" t="s">
        <v>74</v>
      </c>
      <c r="B1" s="125"/>
      <c r="C1" s="125"/>
      <c r="D1" s="125"/>
      <c r="E1" s="125"/>
      <c r="F1" s="125"/>
      <c r="G1" s="125"/>
      <c r="H1" s="125"/>
      <c r="I1" s="126"/>
      <c r="J1" s="164" t="s">
        <v>21</v>
      </c>
      <c r="K1" s="165"/>
      <c r="L1" s="165"/>
      <c r="M1" s="165"/>
      <c r="N1" s="165"/>
      <c r="O1" s="165"/>
      <c r="P1" s="165"/>
      <c r="Q1" s="165"/>
      <c r="R1" s="165"/>
      <c r="S1" s="166"/>
    </row>
    <row r="2" spans="1:19" ht="19.899999999999999" customHeight="1">
      <c r="A2" s="167"/>
      <c r="B2" s="167"/>
      <c r="C2" s="167"/>
      <c r="D2" s="167"/>
      <c r="E2" s="167"/>
      <c r="F2" s="167"/>
      <c r="G2" s="167"/>
      <c r="H2" s="167"/>
      <c r="I2" s="167"/>
      <c r="J2" s="167"/>
      <c r="K2" s="167"/>
      <c r="L2" s="167"/>
      <c r="M2" s="167"/>
      <c r="N2" s="167"/>
      <c r="O2" s="167"/>
      <c r="P2" s="167"/>
      <c r="Q2" s="167"/>
      <c r="R2" s="167"/>
      <c r="S2" s="167"/>
    </row>
    <row r="3" spans="1:19" ht="25.15" customHeight="1">
      <c r="A3" s="168" t="s">
        <v>68</v>
      </c>
      <c r="B3" s="169"/>
      <c r="C3" s="170" t="s">
        <v>31</v>
      </c>
      <c r="D3" s="171"/>
      <c r="E3" s="171"/>
      <c r="F3" s="171"/>
      <c r="G3" s="171"/>
      <c r="H3" s="171"/>
      <c r="I3" s="171"/>
      <c r="J3" s="171"/>
      <c r="K3" s="172"/>
      <c r="L3" s="173"/>
      <c r="M3" s="174" t="s">
        <v>23</v>
      </c>
      <c r="N3" s="175"/>
      <c r="O3" s="176"/>
      <c r="P3" s="174" t="s">
        <v>24</v>
      </c>
      <c r="Q3" s="175"/>
      <c r="R3" s="177"/>
      <c r="S3" s="177"/>
    </row>
    <row r="4" spans="1:19" ht="9.9499999999999993" customHeight="1">
      <c r="A4" s="178"/>
      <c r="B4" s="178"/>
      <c r="C4" s="178"/>
      <c r="D4" s="179"/>
      <c r="E4" s="179"/>
      <c r="F4" s="179"/>
      <c r="G4" s="179"/>
      <c r="H4" s="179"/>
      <c r="I4" s="179"/>
      <c r="J4" s="179"/>
      <c r="K4" s="179"/>
      <c r="L4" s="179"/>
      <c r="M4" s="179"/>
      <c r="N4" s="179"/>
      <c r="O4" s="179"/>
      <c r="P4" s="180"/>
      <c r="Q4" s="180"/>
      <c r="R4" s="181"/>
      <c r="S4" s="181"/>
    </row>
    <row r="5" spans="1:19" ht="20.100000000000001" customHeight="1">
      <c r="A5" s="158">
        <f>'1.SA'!G36</f>
        <v>1</v>
      </c>
      <c r="B5" s="159" t="str">
        <f>'1.SA'!G35</f>
        <v>G,V</v>
      </c>
      <c r="C5" s="160" t="str">
        <f>'1.SA'!G$29</f>
        <v>-</v>
      </c>
      <c r="D5" s="161"/>
      <c r="E5" s="161"/>
      <c r="F5" s="161"/>
      <c r="G5" s="161"/>
      <c r="H5" s="161"/>
      <c r="I5" s="161"/>
      <c r="J5" s="161"/>
      <c r="K5" s="162"/>
      <c r="L5" s="182"/>
      <c r="M5" s="117"/>
      <c r="N5" s="118"/>
      <c r="O5" s="183"/>
      <c r="P5" s="117">
        <f>IF('1.SA'!G$28="","-",'1.SA'!G$28)</f>
        <v>10</v>
      </c>
      <c r="Q5" s="118"/>
      <c r="R5" s="181"/>
      <c r="S5" s="181"/>
    </row>
    <row r="6" spans="1:19" ht="9.9499999999999993" customHeight="1">
      <c r="A6" s="178"/>
      <c r="B6" s="178"/>
      <c r="C6" s="178"/>
      <c r="D6" s="179"/>
      <c r="E6" s="179"/>
      <c r="F6" s="179"/>
      <c r="G6" s="179"/>
      <c r="H6" s="179"/>
      <c r="I6" s="179"/>
      <c r="J6" s="179"/>
      <c r="K6" s="179"/>
      <c r="L6" s="179"/>
      <c r="M6" s="179"/>
      <c r="N6" s="179"/>
      <c r="O6" s="179"/>
      <c r="P6" s="180"/>
      <c r="Q6" s="180"/>
      <c r="R6" s="181"/>
      <c r="S6" s="181"/>
    </row>
    <row r="7" spans="1:19" ht="20.100000000000001" customHeight="1">
      <c r="A7" s="158">
        <f>'1.SA'!H36</f>
        <v>2</v>
      </c>
      <c r="B7" s="159" t="str">
        <f>'1.SA'!H35</f>
        <v>V</v>
      </c>
      <c r="C7" s="160" t="str">
        <f>'1.SA'!H$29</f>
        <v>-</v>
      </c>
      <c r="D7" s="161"/>
      <c r="E7" s="161"/>
      <c r="F7" s="161"/>
      <c r="G7" s="161"/>
      <c r="H7" s="161"/>
      <c r="I7" s="161"/>
      <c r="J7" s="161"/>
      <c r="K7" s="162"/>
      <c r="L7" s="182"/>
      <c r="M7" s="117"/>
      <c r="N7" s="118"/>
      <c r="O7" s="183"/>
      <c r="P7" s="117">
        <f>IF('1.SA'!H$28="","-",'1.SA'!H$28)</f>
        <v>15</v>
      </c>
      <c r="Q7" s="118"/>
      <c r="R7" s="181"/>
      <c r="S7" s="181"/>
    </row>
    <row r="8" spans="1:19" ht="9.9499999999999993" customHeight="1">
      <c r="A8" s="178"/>
      <c r="B8" s="178"/>
      <c r="C8" s="178"/>
      <c r="D8" s="179"/>
      <c r="E8" s="179"/>
      <c r="F8" s="179"/>
      <c r="G8" s="179"/>
      <c r="H8" s="179"/>
      <c r="I8" s="179"/>
      <c r="J8" s="179"/>
      <c r="K8" s="179"/>
      <c r="L8" s="179"/>
      <c r="M8" s="179"/>
      <c r="N8" s="179"/>
      <c r="O8" s="179"/>
      <c r="P8" s="180"/>
      <c r="Q8" s="180"/>
      <c r="R8" s="181"/>
      <c r="S8" s="181"/>
    </row>
    <row r="9" spans="1:19" ht="20.100000000000001" customHeight="1">
      <c r="A9" s="158">
        <f>'1.SA'!I36</f>
        <v>3</v>
      </c>
      <c r="B9" s="159" t="str">
        <f>'1.SA'!I35</f>
        <v>G</v>
      </c>
      <c r="C9" s="160" t="str">
        <f>'1.SA'!I$29</f>
        <v>-</v>
      </c>
      <c r="D9" s="161"/>
      <c r="E9" s="161"/>
      <c r="F9" s="161"/>
      <c r="G9" s="161"/>
      <c r="H9" s="161"/>
      <c r="I9" s="161"/>
      <c r="J9" s="161"/>
      <c r="K9" s="162"/>
      <c r="L9" s="182"/>
      <c r="M9" s="117"/>
      <c r="N9" s="118"/>
      <c r="O9" s="183"/>
      <c r="P9" s="117">
        <f>IF('1.SA'!I$28="","-",'1.SA'!I$28)</f>
        <v>15</v>
      </c>
      <c r="Q9" s="118"/>
      <c r="R9" s="181"/>
      <c r="S9" s="181"/>
    </row>
    <row r="10" spans="1:19" ht="9.9499999999999993" customHeight="1">
      <c r="A10" s="178"/>
      <c r="B10" s="178"/>
      <c r="C10" s="178"/>
      <c r="D10" s="179"/>
      <c r="E10" s="179"/>
      <c r="F10" s="179"/>
      <c r="G10" s="179"/>
      <c r="H10" s="179"/>
      <c r="I10" s="179"/>
      <c r="J10" s="179"/>
      <c r="K10" s="179"/>
      <c r="L10" s="179"/>
      <c r="M10" s="179"/>
      <c r="N10" s="179"/>
      <c r="O10" s="179"/>
      <c r="P10" s="180"/>
      <c r="Q10" s="180"/>
      <c r="R10" s="181"/>
      <c r="S10" s="181"/>
    </row>
    <row r="11" spans="1:19" ht="20.100000000000001" customHeight="1">
      <c r="A11" s="158">
        <f>'1.SA'!J36</f>
        <v>4</v>
      </c>
      <c r="B11" s="159" t="str">
        <f>'1.SA'!J35</f>
        <v>G,V</v>
      </c>
      <c r="C11" s="160" t="str">
        <f>'1.SA'!J$29</f>
        <v>-</v>
      </c>
      <c r="D11" s="161"/>
      <c r="E11" s="161"/>
      <c r="F11" s="161"/>
      <c r="G11" s="161"/>
      <c r="H11" s="161"/>
      <c r="I11" s="161"/>
      <c r="J11" s="161"/>
      <c r="K11" s="162"/>
      <c r="L11" s="182"/>
      <c r="M11" s="117"/>
      <c r="N11" s="118"/>
      <c r="O11" s="183"/>
      <c r="P11" s="117">
        <f>IF('1.SA'!J$28="","-",'1.SA'!J$28)</f>
        <v>10</v>
      </c>
      <c r="Q11" s="118"/>
      <c r="R11" s="181"/>
      <c r="S11" s="181"/>
    </row>
    <row r="12" spans="1:19" ht="9.9499999999999993" customHeight="1">
      <c r="A12" s="178"/>
      <c r="B12" s="178"/>
      <c r="C12" s="178"/>
      <c r="D12" s="179"/>
      <c r="E12" s="179"/>
      <c r="F12" s="179"/>
      <c r="G12" s="179"/>
      <c r="H12" s="179"/>
      <c r="I12" s="179"/>
      <c r="J12" s="179"/>
      <c r="K12" s="179"/>
      <c r="L12" s="179"/>
      <c r="M12" s="179"/>
      <c r="N12" s="179"/>
      <c r="O12" s="179"/>
      <c r="P12" s="180"/>
      <c r="Q12" s="180"/>
      <c r="R12" s="181"/>
      <c r="S12" s="181"/>
    </row>
    <row r="13" spans="1:19" ht="20.100000000000001" customHeight="1">
      <c r="A13" s="158">
        <f>'1.SA'!K36</f>
        <v>5</v>
      </c>
      <c r="B13" s="159" t="str">
        <f>'1.SA'!K35</f>
        <v>V</v>
      </c>
      <c r="C13" s="160" t="str">
        <f>'1.SA'!K$29</f>
        <v>-</v>
      </c>
      <c r="D13" s="161"/>
      <c r="E13" s="161"/>
      <c r="F13" s="161"/>
      <c r="G13" s="161"/>
      <c r="H13" s="161"/>
      <c r="I13" s="161"/>
      <c r="J13" s="161"/>
      <c r="K13" s="162"/>
      <c r="L13" s="182"/>
      <c r="M13" s="117"/>
      <c r="N13" s="118"/>
      <c r="O13" s="183"/>
      <c r="P13" s="117">
        <f>IF('1.SA'!K$28="","-",'1.SA'!K$28)</f>
        <v>10</v>
      </c>
      <c r="Q13" s="118"/>
      <c r="R13" s="181"/>
      <c r="S13" s="181"/>
    </row>
    <row r="14" spans="1:19" ht="9.9499999999999993" customHeight="1">
      <c r="A14" s="178"/>
      <c r="B14" s="178"/>
      <c r="C14" s="178"/>
      <c r="D14" s="179"/>
      <c r="E14" s="179"/>
      <c r="F14" s="179"/>
      <c r="G14" s="179"/>
      <c r="H14" s="179"/>
      <c r="I14" s="179"/>
      <c r="J14" s="179"/>
      <c r="K14" s="179"/>
      <c r="L14" s="179"/>
      <c r="M14" s="179"/>
      <c r="N14" s="179"/>
      <c r="O14" s="179"/>
      <c r="P14" s="180"/>
      <c r="Q14" s="180"/>
      <c r="R14" s="181"/>
      <c r="S14" s="181"/>
    </row>
    <row r="15" spans="1:19" ht="20.100000000000001" customHeight="1">
      <c r="A15" s="158">
        <f>'1.SA'!L36</f>
        <v>6</v>
      </c>
      <c r="B15" s="159" t="str">
        <f>'1.SA'!L35</f>
        <v>-</v>
      </c>
      <c r="C15" s="160" t="str">
        <f>'1.SA'!L$29</f>
        <v>-</v>
      </c>
      <c r="D15" s="161"/>
      <c r="E15" s="161"/>
      <c r="F15" s="161"/>
      <c r="G15" s="161"/>
      <c r="H15" s="161"/>
      <c r="I15" s="161"/>
      <c r="J15" s="161"/>
      <c r="K15" s="162"/>
      <c r="L15" s="182"/>
      <c r="M15" s="117"/>
      <c r="N15" s="118"/>
      <c r="O15" s="183"/>
      <c r="P15" s="117" t="str">
        <f>IF('1.SA'!L$28="","-",'1.SA'!L$28)</f>
        <v>-</v>
      </c>
      <c r="Q15" s="118"/>
      <c r="R15" s="181"/>
      <c r="S15" s="181"/>
    </row>
    <row r="16" spans="1:19" ht="9.9499999999999993" customHeight="1">
      <c r="A16" s="178"/>
      <c r="B16" s="178"/>
      <c r="C16" s="178"/>
      <c r="D16" s="179"/>
      <c r="E16" s="179"/>
      <c r="F16" s="179"/>
      <c r="G16" s="179"/>
      <c r="H16" s="179"/>
      <c r="I16" s="179"/>
      <c r="J16" s="179"/>
      <c r="K16" s="179"/>
      <c r="L16" s="179"/>
      <c r="M16" s="179"/>
      <c r="N16" s="179"/>
      <c r="O16" s="179"/>
      <c r="P16" s="180"/>
      <c r="Q16" s="180"/>
      <c r="R16" s="181"/>
      <c r="S16" s="181"/>
    </row>
    <row r="17" spans="1:19" ht="19.5" customHeight="1">
      <c r="A17" s="158">
        <f>'1.SA'!M36</f>
        <v>7</v>
      </c>
      <c r="B17" s="159" t="str">
        <f>'1.SA'!M35</f>
        <v>-</v>
      </c>
      <c r="C17" s="160" t="str">
        <f>'1.SA'!M$29</f>
        <v>-</v>
      </c>
      <c r="D17" s="161"/>
      <c r="E17" s="161"/>
      <c r="F17" s="161"/>
      <c r="G17" s="161"/>
      <c r="H17" s="161"/>
      <c r="I17" s="161"/>
      <c r="J17" s="161"/>
      <c r="K17" s="162"/>
      <c r="L17" s="182"/>
      <c r="M17" s="117"/>
      <c r="N17" s="118"/>
      <c r="O17" s="183"/>
      <c r="P17" s="117" t="str">
        <f>IF('1.SA'!M$28="","-",'1.SA'!M$28)</f>
        <v>-</v>
      </c>
      <c r="Q17" s="118"/>
      <c r="R17" s="181"/>
      <c r="S17" s="181"/>
    </row>
    <row r="18" spans="1:19" ht="9.9499999999999993" customHeight="1">
      <c r="A18" s="178"/>
      <c r="B18" s="178"/>
      <c r="C18" s="178"/>
      <c r="D18" s="179"/>
      <c r="E18" s="179"/>
      <c r="F18" s="179"/>
      <c r="G18" s="179"/>
      <c r="H18" s="179"/>
      <c r="I18" s="179"/>
      <c r="J18" s="179"/>
      <c r="K18" s="179"/>
      <c r="L18" s="179"/>
      <c r="M18" s="179"/>
      <c r="N18" s="179"/>
      <c r="O18" s="179"/>
      <c r="P18" s="180"/>
      <c r="Q18" s="180"/>
      <c r="R18" s="181"/>
      <c r="S18" s="181"/>
    </row>
    <row r="19" spans="1:19" ht="20.100000000000001" customHeight="1">
      <c r="A19" s="158">
        <f>'1.SA'!N36</f>
        <v>8</v>
      </c>
      <c r="B19" s="159" t="str">
        <f>'1.SA'!N35</f>
        <v>-</v>
      </c>
      <c r="C19" s="160" t="str">
        <f>'1.SA'!N$29</f>
        <v>-</v>
      </c>
      <c r="D19" s="161"/>
      <c r="E19" s="161"/>
      <c r="F19" s="161"/>
      <c r="G19" s="161"/>
      <c r="H19" s="161"/>
      <c r="I19" s="161"/>
      <c r="J19" s="161"/>
      <c r="K19" s="162"/>
      <c r="L19" s="182"/>
      <c r="M19" s="117"/>
      <c r="N19" s="118"/>
      <c r="O19" s="183"/>
      <c r="P19" s="117" t="str">
        <f>IF('1.SA'!N$28="","-",'1.SA'!N$28)</f>
        <v>-</v>
      </c>
      <c r="Q19" s="118"/>
      <c r="R19" s="181"/>
      <c r="S19" s="181"/>
    </row>
    <row r="20" spans="1:19" ht="9.9499999999999993" customHeight="1">
      <c r="A20" s="178"/>
      <c r="B20" s="178"/>
      <c r="C20" s="178"/>
      <c r="D20" s="179"/>
      <c r="E20" s="179"/>
      <c r="F20" s="179"/>
      <c r="G20" s="179"/>
      <c r="H20" s="179"/>
      <c r="I20" s="179"/>
      <c r="J20" s="179"/>
      <c r="K20" s="179"/>
      <c r="L20" s="179"/>
      <c r="M20" s="179"/>
      <c r="N20" s="179"/>
      <c r="O20" s="179"/>
      <c r="P20" s="180"/>
      <c r="Q20" s="180"/>
      <c r="R20" s="181"/>
      <c r="S20" s="181"/>
    </row>
    <row r="21" spans="1:19" ht="20.100000000000001" customHeight="1">
      <c r="A21" s="158">
        <f>'1.SA'!O36</f>
        <v>9</v>
      </c>
      <c r="B21" s="159" t="str">
        <f>'1.SA'!O35</f>
        <v>-</v>
      </c>
      <c r="C21" s="160" t="str">
        <f>'1.SA'!O$29</f>
        <v>-</v>
      </c>
      <c r="D21" s="161"/>
      <c r="E21" s="161"/>
      <c r="F21" s="161"/>
      <c r="G21" s="161"/>
      <c r="H21" s="161"/>
      <c r="I21" s="161"/>
      <c r="J21" s="161"/>
      <c r="K21" s="162"/>
      <c r="L21" s="182"/>
      <c r="M21" s="117"/>
      <c r="N21" s="118"/>
      <c r="O21" s="183"/>
      <c r="P21" s="117" t="str">
        <f>IF('1.SA'!O$28="","-",'1.SA'!O$28)</f>
        <v>-</v>
      </c>
      <c r="Q21" s="118"/>
      <c r="R21" s="181"/>
      <c r="S21" s="181"/>
    </row>
    <row r="22" spans="1:19" ht="9.9499999999999993" customHeight="1">
      <c r="A22" s="178"/>
      <c r="B22" s="178"/>
      <c r="C22" s="178"/>
      <c r="D22" s="179"/>
      <c r="E22" s="179"/>
      <c r="F22" s="179"/>
      <c r="G22" s="179"/>
      <c r="H22" s="179"/>
      <c r="I22" s="179"/>
      <c r="J22" s="179"/>
      <c r="K22" s="179"/>
      <c r="L22" s="179"/>
      <c r="M22" s="179"/>
      <c r="N22" s="179"/>
      <c r="O22" s="179"/>
      <c r="P22" s="180"/>
      <c r="Q22" s="180"/>
      <c r="R22" s="181"/>
      <c r="S22" s="181"/>
    </row>
    <row r="23" spans="1:19" ht="20.100000000000001" customHeight="1">
      <c r="A23" s="158">
        <f>'1.SA'!P36</f>
        <v>10</v>
      </c>
      <c r="B23" s="159" t="str">
        <f>'1.SA'!P35</f>
        <v>-</v>
      </c>
      <c r="C23" s="160" t="str">
        <f>'1.SA'!P$29</f>
        <v>-</v>
      </c>
      <c r="D23" s="161"/>
      <c r="E23" s="161"/>
      <c r="F23" s="161"/>
      <c r="G23" s="161"/>
      <c r="H23" s="161"/>
      <c r="I23" s="161"/>
      <c r="J23" s="161"/>
      <c r="K23" s="162"/>
      <c r="L23" s="182"/>
      <c r="M23" s="117"/>
      <c r="N23" s="118"/>
      <c r="O23" s="183"/>
      <c r="P23" s="117" t="str">
        <f>IF('1.SA'!P$28="","-",'1.SA'!P$28)</f>
        <v>-</v>
      </c>
      <c r="Q23" s="118"/>
      <c r="R23" s="181"/>
      <c r="S23" s="181"/>
    </row>
    <row r="24" spans="1:19" ht="9.9499999999999993" customHeight="1">
      <c r="A24" s="178"/>
      <c r="B24" s="178"/>
      <c r="C24" s="178"/>
      <c r="D24" s="179"/>
      <c r="E24" s="179"/>
      <c r="F24" s="179"/>
      <c r="G24" s="179"/>
      <c r="H24" s="179"/>
      <c r="I24" s="179"/>
      <c r="J24" s="179"/>
      <c r="K24" s="179"/>
      <c r="L24" s="179"/>
      <c r="M24" s="179"/>
      <c r="N24" s="179"/>
      <c r="O24" s="179"/>
      <c r="P24" s="180"/>
      <c r="Q24" s="180"/>
      <c r="R24" s="181"/>
      <c r="S24" s="181"/>
    </row>
    <row r="25" spans="1:19" ht="19.5" customHeight="1">
      <c r="A25" s="158">
        <f>'1.SA'!Q36</f>
        <v>11</v>
      </c>
      <c r="B25" s="159" t="str">
        <f>'1.SA'!Q35</f>
        <v>-</v>
      </c>
      <c r="C25" s="160" t="str">
        <f>'1.SA'!Q$29</f>
        <v>-</v>
      </c>
      <c r="D25" s="161"/>
      <c r="E25" s="161"/>
      <c r="F25" s="161"/>
      <c r="G25" s="161"/>
      <c r="H25" s="161"/>
      <c r="I25" s="161"/>
      <c r="J25" s="161"/>
      <c r="K25" s="162"/>
      <c r="L25" s="182"/>
      <c r="M25" s="117"/>
      <c r="N25" s="118"/>
      <c r="O25" s="183"/>
      <c r="P25" s="117" t="str">
        <f>IF('1.SA'!Q$28="","-",'1.SA'!Q$28)</f>
        <v>-</v>
      </c>
      <c r="Q25" s="118"/>
      <c r="R25" s="181"/>
      <c r="S25" s="181"/>
    </row>
    <row r="26" spans="1:19" ht="9.9499999999999993" customHeight="1">
      <c r="A26" s="178"/>
      <c r="B26" s="178"/>
      <c r="C26" s="178"/>
      <c r="D26" s="179"/>
      <c r="E26" s="179"/>
      <c r="F26" s="179"/>
      <c r="G26" s="179"/>
      <c r="H26" s="179"/>
      <c r="I26" s="179"/>
      <c r="J26" s="179"/>
      <c r="K26" s="179"/>
      <c r="L26" s="179"/>
      <c r="M26" s="179"/>
      <c r="N26" s="179"/>
      <c r="O26" s="179"/>
      <c r="P26" s="180"/>
      <c r="Q26" s="180"/>
      <c r="R26" s="181"/>
      <c r="S26" s="181"/>
    </row>
    <row r="27" spans="1:19" ht="20.100000000000001" customHeight="1">
      <c r="A27" s="158">
        <f>'1.SA'!R36</f>
        <v>12</v>
      </c>
      <c r="B27" s="159" t="str">
        <f>'1.SA'!R35</f>
        <v>-</v>
      </c>
      <c r="C27" s="160" t="str">
        <f>'1.SA'!R$29</f>
        <v>-</v>
      </c>
      <c r="D27" s="161"/>
      <c r="E27" s="161"/>
      <c r="F27" s="161"/>
      <c r="G27" s="161"/>
      <c r="H27" s="161"/>
      <c r="I27" s="161"/>
      <c r="J27" s="161"/>
      <c r="K27" s="162"/>
      <c r="L27" s="182"/>
      <c r="M27" s="117"/>
      <c r="N27" s="118"/>
      <c r="O27" s="183"/>
      <c r="P27" s="117" t="str">
        <f>IF('1.SA'!R$28="","-",'1.SA'!R$28)</f>
        <v>-</v>
      </c>
      <c r="Q27" s="118"/>
      <c r="R27" s="181"/>
      <c r="S27" s="181"/>
    </row>
    <row r="28" spans="1:19" ht="9.9499999999999993" customHeight="1">
      <c r="A28" s="178"/>
      <c r="B28" s="178"/>
      <c r="C28" s="178"/>
      <c r="D28" s="179"/>
      <c r="E28" s="179"/>
      <c r="F28" s="179"/>
      <c r="G28" s="179"/>
      <c r="H28" s="179"/>
      <c r="I28" s="179"/>
      <c r="J28" s="179"/>
      <c r="K28" s="179"/>
      <c r="L28" s="179"/>
      <c r="M28" s="179"/>
      <c r="N28" s="179"/>
      <c r="O28" s="179"/>
      <c r="P28" s="180"/>
      <c r="Q28" s="180"/>
      <c r="R28" s="181"/>
      <c r="S28" s="181"/>
    </row>
    <row r="29" spans="1:19" ht="20.100000000000001" customHeight="1">
      <c r="A29" s="158">
        <f>'1.SA'!S36</f>
        <v>13</v>
      </c>
      <c r="B29" s="159" t="str">
        <f>'1.SA'!S35</f>
        <v>-</v>
      </c>
      <c r="C29" s="160" t="str">
        <f>'1.SA'!S$29</f>
        <v>-</v>
      </c>
      <c r="D29" s="161"/>
      <c r="E29" s="161"/>
      <c r="F29" s="161"/>
      <c r="G29" s="161"/>
      <c r="H29" s="161"/>
      <c r="I29" s="161"/>
      <c r="J29" s="161"/>
      <c r="K29" s="162"/>
      <c r="L29" s="182"/>
      <c r="M29" s="117"/>
      <c r="N29" s="118"/>
      <c r="O29" s="183"/>
      <c r="P29" s="117" t="str">
        <f>IF('1.SA'!S$28="","-",'1.SA'!S$28)</f>
        <v>-</v>
      </c>
      <c r="Q29" s="118"/>
      <c r="R29" s="181"/>
      <c r="S29" s="181"/>
    </row>
    <row r="30" spans="1:19" ht="18" customHeight="1" thickBot="1">
      <c r="A30" s="184"/>
      <c r="B30" s="184"/>
      <c r="C30" s="185"/>
      <c r="D30" s="185"/>
      <c r="E30" s="186"/>
      <c r="F30" s="186"/>
      <c r="G30" s="185"/>
      <c r="H30" s="185"/>
      <c r="I30" s="185"/>
      <c r="J30" s="185"/>
      <c r="K30" s="185"/>
      <c r="L30" s="187"/>
      <c r="M30" s="187"/>
      <c r="N30" s="187"/>
      <c r="O30" s="187"/>
      <c r="P30" s="187"/>
      <c r="Q30" s="187"/>
      <c r="R30" s="187"/>
      <c r="S30" s="187"/>
    </row>
    <row r="31" spans="1:19" ht="18" customHeight="1" thickTop="1">
      <c r="A31" s="178"/>
      <c r="B31" s="178"/>
      <c r="C31" s="178"/>
      <c r="D31" s="179"/>
      <c r="E31" s="179"/>
      <c r="F31" s="179"/>
      <c r="G31" s="179"/>
      <c r="H31" s="179"/>
      <c r="I31" s="179"/>
      <c r="J31" s="179"/>
      <c r="K31" s="179"/>
      <c r="L31" s="179"/>
      <c r="M31" s="179"/>
      <c r="N31" s="179"/>
      <c r="O31" s="179"/>
      <c r="P31" s="181"/>
      <c r="Q31" s="181"/>
      <c r="R31" s="181"/>
      <c r="S31" s="181"/>
    </row>
    <row r="32" spans="1:19" ht="20.100000000000001" customHeight="1">
      <c r="A32" s="163" t="s">
        <v>34</v>
      </c>
      <c r="B32" s="163"/>
      <c r="C32" s="163"/>
      <c r="D32" s="163"/>
      <c r="E32" s="163"/>
      <c r="F32" s="163"/>
      <c r="G32" s="163"/>
      <c r="H32" s="163"/>
      <c r="I32" s="163"/>
      <c r="J32" s="163"/>
      <c r="K32" s="163"/>
      <c r="L32" s="163"/>
      <c r="M32" s="134"/>
      <c r="N32" s="134"/>
      <c r="O32" s="188" t="s">
        <v>25</v>
      </c>
      <c r="P32" s="134">
        <f>SUM(P5:Q29)</f>
        <v>60</v>
      </c>
      <c r="Q32" s="134"/>
      <c r="R32" s="189"/>
      <c r="S32" s="179"/>
    </row>
    <row r="33" spans="1:19" ht="18" customHeight="1" thickBot="1">
      <c r="A33" s="185"/>
      <c r="B33" s="187"/>
      <c r="C33" s="187"/>
      <c r="D33" s="187"/>
      <c r="E33" s="187"/>
      <c r="F33" s="187"/>
      <c r="G33" s="187"/>
      <c r="H33" s="187"/>
      <c r="I33" s="187"/>
      <c r="J33" s="187"/>
      <c r="K33" s="187"/>
      <c r="L33" s="187"/>
      <c r="M33" s="190"/>
      <c r="N33" s="190"/>
      <c r="O33" s="187"/>
      <c r="P33" s="191"/>
      <c r="Q33" s="191"/>
      <c r="R33" s="191"/>
      <c r="S33" s="187"/>
    </row>
    <row r="34" spans="1:19" ht="18" customHeight="1" thickTop="1">
      <c r="A34" s="167"/>
      <c r="B34" s="179"/>
      <c r="C34" s="179"/>
      <c r="D34" s="179"/>
      <c r="E34" s="179"/>
      <c r="F34" s="179"/>
      <c r="G34" s="179"/>
      <c r="H34" s="179"/>
      <c r="I34" s="179"/>
      <c r="J34" s="179"/>
      <c r="K34" s="179"/>
      <c r="L34" s="179"/>
      <c r="M34" s="192"/>
      <c r="N34" s="192"/>
      <c r="O34" s="179"/>
      <c r="P34" s="189"/>
      <c r="Q34" s="189"/>
      <c r="R34" s="189"/>
      <c r="S34" s="179"/>
    </row>
    <row r="35" spans="1:19" ht="21.95" customHeight="1">
      <c r="A35" s="127" t="s">
        <v>70</v>
      </c>
      <c r="B35" s="128"/>
      <c r="C35" s="65">
        <f>'1.SA'!U4</f>
        <v>60</v>
      </c>
      <c r="D35" s="64" t="s">
        <v>1</v>
      </c>
      <c r="E35" s="66">
        <f>'1.SA'!X4</f>
        <v>55</v>
      </c>
      <c r="F35" s="65">
        <f>'1.SA'!U6</f>
        <v>54</v>
      </c>
      <c r="G35" s="64" t="s">
        <v>1</v>
      </c>
      <c r="H35" s="66">
        <f>'1.SA'!X6</f>
        <v>49</v>
      </c>
      <c r="I35" s="65">
        <f>'1.SA'!U8</f>
        <v>48</v>
      </c>
      <c r="J35" s="64" t="s">
        <v>1</v>
      </c>
      <c r="K35" s="66">
        <f>'1.SA'!X8</f>
        <v>43</v>
      </c>
      <c r="L35" s="65">
        <f>'1.SA'!U10</f>
        <v>42</v>
      </c>
      <c r="M35" s="64" t="s">
        <v>1</v>
      </c>
      <c r="N35" s="66">
        <f>'1.SA'!X10</f>
        <v>37</v>
      </c>
      <c r="O35" s="65">
        <f>'1.SA'!U12</f>
        <v>36</v>
      </c>
      <c r="P35" s="64" t="s">
        <v>1</v>
      </c>
      <c r="Q35" s="67">
        <f>'1.SA'!X16</f>
        <v>0</v>
      </c>
      <c r="R35" s="189"/>
      <c r="S35" s="179"/>
    </row>
    <row r="36" spans="1:19" ht="21.95" customHeight="1">
      <c r="A36" s="129"/>
      <c r="B36" s="130"/>
      <c r="C36" s="131" t="s">
        <v>26</v>
      </c>
      <c r="D36" s="132"/>
      <c r="E36" s="133"/>
      <c r="F36" s="131" t="s">
        <v>27</v>
      </c>
      <c r="G36" s="132"/>
      <c r="H36" s="133"/>
      <c r="I36" s="131" t="s">
        <v>28</v>
      </c>
      <c r="J36" s="132"/>
      <c r="K36" s="133"/>
      <c r="L36" s="131" t="s">
        <v>29</v>
      </c>
      <c r="M36" s="132"/>
      <c r="N36" s="133"/>
      <c r="O36" s="131" t="s">
        <v>30</v>
      </c>
      <c r="P36" s="132"/>
      <c r="Q36" s="133"/>
      <c r="R36" s="189"/>
      <c r="S36" s="179"/>
    </row>
    <row r="37" spans="1:19" ht="9.9499999999999993" customHeight="1">
      <c r="A37" s="167"/>
      <c r="B37" s="179"/>
      <c r="C37" s="193"/>
      <c r="D37" s="193"/>
      <c r="E37" s="193"/>
      <c r="F37" s="193"/>
      <c r="G37" s="193"/>
      <c r="H37" s="193"/>
      <c r="I37" s="193"/>
      <c r="J37" s="193"/>
      <c r="K37" s="193"/>
      <c r="L37" s="193"/>
      <c r="M37" s="194"/>
      <c r="N37" s="194"/>
      <c r="O37" s="193"/>
      <c r="P37" s="188"/>
      <c r="Q37" s="188"/>
      <c r="R37" s="189"/>
      <c r="S37" s="179"/>
    </row>
    <row r="38" spans="1:19" ht="21.95" customHeight="1">
      <c r="A38" s="127" t="s">
        <v>71</v>
      </c>
      <c r="B38" s="128"/>
      <c r="C38" s="65">
        <f>'1.SA'!U4</f>
        <v>60</v>
      </c>
      <c r="D38" s="64" t="s">
        <v>1</v>
      </c>
      <c r="E38" s="66">
        <f>'1.SA'!X8</f>
        <v>43</v>
      </c>
      <c r="F38" s="65">
        <f>'1.SA'!U10</f>
        <v>42</v>
      </c>
      <c r="G38" s="64" t="s">
        <v>1</v>
      </c>
      <c r="H38" s="66">
        <f>'1.SA'!X10</f>
        <v>37</v>
      </c>
      <c r="I38" s="65">
        <f>'1.SA'!U12</f>
        <v>36</v>
      </c>
      <c r="J38" s="64" t="s">
        <v>1</v>
      </c>
      <c r="K38" s="66">
        <f>'1.SA'!X12</f>
        <v>31</v>
      </c>
      <c r="L38" s="65">
        <f>'1.SA'!U14</f>
        <v>29</v>
      </c>
      <c r="M38" s="64" t="s">
        <v>1</v>
      </c>
      <c r="N38" s="66">
        <f>'1.SA'!X14</f>
        <v>25</v>
      </c>
      <c r="O38" s="65">
        <f>'1.SA'!U16</f>
        <v>24</v>
      </c>
      <c r="P38" s="64" t="s">
        <v>1</v>
      </c>
      <c r="Q38" s="66">
        <f>'1.SA'!X16</f>
        <v>0</v>
      </c>
      <c r="R38" s="189"/>
      <c r="S38" s="179"/>
    </row>
    <row r="39" spans="1:19" ht="21.95" customHeight="1">
      <c r="A39" s="129"/>
      <c r="B39" s="130"/>
      <c r="C39" s="131" t="s">
        <v>26</v>
      </c>
      <c r="D39" s="132"/>
      <c r="E39" s="133"/>
      <c r="F39" s="131" t="s">
        <v>27</v>
      </c>
      <c r="G39" s="132"/>
      <c r="H39" s="133"/>
      <c r="I39" s="131" t="s">
        <v>28</v>
      </c>
      <c r="J39" s="132"/>
      <c r="K39" s="133"/>
      <c r="L39" s="131" t="s">
        <v>29</v>
      </c>
      <c r="M39" s="132"/>
      <c r="N39" s="133"/>
      <c r="O39" s="131" t="s">
        <v>30</v>
      </c>
      <c r="P39" s="132"/>
      <c r="Q39" s="133"/>
      <c r="R39" s="189"/>
      <c r="S39" s="179"/>
    </row>
    <row r="40" spans="1:19" ht="18" customHeight="1" thickBot="1">
      <c r="A40" s="185"/>
      <c r="B40" s="187"/>
      <c r="C40" s="187"/>
      <c r="D40" s="187"/>
      <c r="E40" s="187"/>
      <c r="F40" s="187"/>
      <c r="G40" s="187"/>
      <c r="H40" s="187"/>
      <c r="I40" s="187"/>
      <c r="J40" s="187"/>
      <c r="K40" s="187"/>
      <c r="L40" s="187"/>
      <c r="M40" s="190"/>
      <c r="N40" s="190"/>
      <c r="O40" s="187"/>
      <c r="P40" s="191"/>
      <c r="Q40" s="191"/>
      <c r="R40" s="191"/>
      <c r="S40" s="187"/>
    </row>
    <row r="41" spans="1:19" ht="24.95" customHeight="1" thickTop="1" thickBot="1">
      <c r="A41" s="179"/>
      <c r="B41" s="178"/>
      <c r="C41" s="178"/>
      <c r="D41" s="179"/>
      <c r="E41" s="179"/>
      <c r="F41" s="179"/>
      <c r="G41" s="179"/>
      <c r="H41" s="179"/>
      <c r="I41" s="179"/>
      <c r="J41" s="179"/>
      <c r="K41" s="179"/>
      <c r="L41" s="179"/>
      <c r="M41" s="179"/>
      <c r="N41" s="179"/>
      <c r="O41" s="179"/>
      <c r="P41" s="178"/>
      <c r="Q41" s="179"/>
      <c r="R41" s="179"/>
      <c r="S41" s="179"/>
    </row>
    <row r="42" spans="1:19" ht="18" customHeight="1" thickBot="1">
      <c r="A42" s="195"/>
      <c r="B42" s="196" t="s">
        <v>72</v>
      </c>
      <c r="C42" s="197"/>
      <c r="D42" s="197"/>
      <c r="E42" s="197"/>
      <c r="F42" s="197"/>
      <c r="G42" s="197"/>
      <c r="H42" s="197"/>
      <c r="I42" s="198"/>
      <c r="J42" s="179"/>
      <c r="K42" s="199" t="s">
        <v>73</v>
      </c>
      <c r="L42" s="200"/>
      <c r="M42" s="200"/>
      <c r="N42" s="200"/>
      <c r="O42" s="200"/>
      <c r="P42" s="200"/>
      <c r="Q42" s="201"/>
      <c r="R42" s="195"/>
      <c r="S42" s="179"/>
    </row>
    <row r="43" spans="1:19" ht="18" customHeight="1">
      <c r="A43" s="195"/>
      <c r="B43" s="202" t="s">
        <v>66</v>
      </c>
      <c r="C43" s="203"/>
      <c r="D43" s="203"/>
      <c r="E43" s="203"/>
      <c r="F43" s="203"/>
      <c r="G43" s="203"/>
      <c r="H43" s="203"/>
      <c r="I43" s="204"/>
      <c r="J43" s="179"/>
      <c r="K43" s="205"/>
      <c r="L43" s="206"/>
      <c r="M43" s="206"/>
      <c r="N43" s="206"/>
      <c r="O43" s="206"/>
      <c r="P43" s="206"/>
      <c r="Q43" s="207"/>
      <c r="R43" s="208"/>
      <c r="S43" s="179"/>
    </row>
    <row r="44" spans="1:19" ht="18" customHeight="1" thickBot="1">
      <c r="A44" s="195"/>
      <c r="B44" s="209" t="s">
        <v>67</v>
      </c>
      <c r="C44" s="210"/>
      <c r="D44" s="210"/>
      <c r="E44" s="210"/>
      <c r="F44" s="210"/>
      <c r="G44" s="210"/>
      <c r="H44" s="210"/>
      <c r="I44" s="211"/>
      <c r="J44" s="179"/>
      <c r="K44" s="212"/>
      <c r="L44" s="213"/>
      <c r="M44" s="213"/>
      <c r="N44" s="213"/>
      <c r="O44" s="213"/>
      <c r="P44" s="213"/>
      <c r="Q44" s="214"/>
      <c r="R44" s="179"/>
      <c r="S44" s="179"/>
    </row>
    <row r="45" spans="1:19" ht="24.95" customHeight="1" thickBot="1">
      <c r="A45" s="179"/>
      <c r="B45" s="179"/>
      <c r="C45" s="179"/>
      <c r="D45" s="179"/>
      <c r="E45" s="179"/>
      <c r="F45" s="179"/>
      <c r="G45" s="179"/>
      <c r="H45" s="179"/>
      <c r="I45" s="179"/>
      <c r="J45" s="179"/>
      <c r="K45" s="179"/>
      <c r="L45" s="179"/>
      <c r="M45" s="179"/>
      <c r="N45" s="179"/>
      <c r="O45" s="179"/>
      <c r="P45" s="179"/>
      <c r="Q45" s="179"/>
      <c r="R45" s="179"/>
      <c r="S45" s="215"/>
    </row>
    <row r="46" spans="1:19" ht="24.95" customHeight="1" thickBot="1">
      <c r="A46" s="121" t="str">
        <f>'1.SA'!A33</f>
        <v>Klasse A</v>
      </c>
      <c r="B46" s="122"/>
      <c r="C46" s="122"/>
      <c r="D46" s="122"/>
      <c r="E46" s="122"/>
      <c r="F46" s="123" t="str">
        <f>'1.SA'!A29</f>
        <v>Mathematik</v>
      </c>
      <c r="G46" s="123"/>
      <c r="H46" s="123"/>
      <c r="I46" s="123"/>
      <c r="J46" s="123"/>
      <c r="K46" s="123"/>
      <c r="L46" s="123"/>
      <c r="M46" s="123"/>
      <c r="N46" s="123"/>
      <c r="O46" s="119" t="str">
        <f>'1.SA'!D33</f>
        <v>SJ 2012/13</v>
      </c>
      <c r="P46" s="119"/>
      <c r="Q46" s="119"/>
      <c r="R46" s="119"/>
      <c r="S46" s="120"/>
    </row>
  </sheetData>
  <sheetProtection formatCells="0" selectLockedCells="1"/>
  <mergeCells count="68">
    <mergeCell ref="B43:I43"/>
    <mergeCell ref="B44:I44"/>
    <mergeCell ref="A38:B39"/>
    <mergeCell ref="C39:E39"/>
    <mergeCell ref="F39:H39"/>
    <mergeCell ref="I39:K39"/>
    <mergeCell ref="B42:I42"/>
    <mergeCell ref="K42:Q42"/>
    <mergeCell ref="L39:N39"/>
    <mergeCell ref="O39:Q39"/>
    <mergeCell ref="P29:Q29"/>
    <mergeCell ref="A35:B36"/>
    <mergeCell ref="O36:Q36"/>
    <mergeCell ref="C27:K27"/>
    <mergeCell ref="M27:N27"/>
    <mergeCell ref="P27:Q27"/>
    <mergeCell ref="M32:N32"/>
    <mergeCell ref="P32:Q32"/>
    <mergeCell ref="C36:E36"/>
    <mergeCell ref="F36:H36"/>
    <mergeCell ref="I36:K36"/>
    <mergeCell ref="L36:N36"/>
    <mergeCell ref="C29:K29"/>
    <mergeCell ref="M29:N29"/>
    <mergeCell ref="C23:K23"/>
    <mergeCell ref="M23:N23"/>
    <mergeCell ref="P23:Q23"/>
    <mergeCell ref="C25:K25"/>
    <mergeCell ref="M25:N25"/>
    <mergeCell ref="P25:Q25"/>
    <mergeCell ref="O46:S46"/>
    <mergeCell ref="A46:E46"/>
    <mergeCell ref="F46:N46"/>
    <mergeCell ref="C3:K3"/>
    <mergeCell ref="A1:I1"/>
    <mergeCell ref="J1:S1"/>
    <mergeCell ref="A3:B3"/>
    <mergeCell ref="M3:N3"/>
    <mergeCell ref="P3:Q3"/>
    <mergeCell ref="C13:K13"/>
    <mergeCell ref="M13:N13"/>
    <mergeCell ref="P13:Q13"/>
    <mergeCell ref="C15:K15"/>
    <mergeCell ref="M15:N15"/>
    <mergeCell ref="P15:Q15"/>
    <mergeCell ref="C17:K17"/>
    <mergeCell ref="C5:K5"/>
    <mergeCell ref="M5:N5"/>
    <mergeCell ref="P5:Q5"/>
    <mergeCell ref="C7:K7"/>
    <mergeCell ref="M7:N7"/>
    <mergeCell ref="P7:Q7"/>
    <mergeCell ref="C9:K9"/>
    <mergeCell ref="M9:N9"/>
    <mergeCell ref="P9:Q9"/>
    <mergeCell ref="A32:L32"/>
    <mergeCell ref="K43:Q44"/>
    <mergeCell ref="C11:K11"/>
    <mergeCell ref="M11:N11"/>
    <mergeCell ref="P11:Q11"/>
    <mergeCell ref="M17:N17"/>
    <mergeCell ref="P17:Q17"/>
    <mergeCell ref="C19:K19"/>
    <mergeCell ref="M19:N19"/>
    <mergeCell ref="P19:Q19"/>
    <mergeCell ref="C21:K21"/>
    <mergeCell ref="M21:N21"/>
    <mergeCell ref="P21:Q21"/>
  </mergeCells>
  <printOptions horizontalCentered="1" verticalCentered="1"/>
  <pageMargins left="0.98425196850393704" right="0.19685039370078741" top="0.39370078740157483" bottom="0.19685039370078741" header="0" footer="0"/>
  <pageSetup paperSize="9" orientation="portrait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4</vt:i4>
      </vt:variant>
    </vt:vector>
  </HeadingPairs>
  <TitlesOfParts>
    <vt:vector size="6" baseType="lpstr">
      <vt:lpstr>1.SA</vt:lpstr>
      <vt:lpstr>1.SAe</vt:lpstr>
      <vt:lpstr>'1.SA'!Druckbereich</vt:lpstr>
      <vt:lpstr>'1.SA'!Print_Area</vt:lpstr>
      <vt:lpstr>'1.SAe'!Print_Area</vt:lpstr>
      <vt:lpstr>'1.SA'!Print_Titles</vt:lpstr>
    </vt:vector>
  </TitlesOfParts>
  <Company>PTS Wörgl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cstix</dc:creator>
  <cp:lastModifiedBy>admin</cp:lastModifiedBy>
  <cp:lastPrinted>2012-08-20T07:47:19Z</cp:lastPrinted>
  <dcterms:created xsi:type="dcterms:W3CDTF">2005-09-13T05:36:21Z</dcterms:created>
  <dcterms:modified xsi:type="dcterms:W3CDTF">2012-08-22T22:16:14Z</dcterms:modified>
</cp:coreProperties>
</file>